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985" windowHeight="14160"/>
  </bookViews>
  <sheets>
    <sheet name="Tau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H83" i="1" l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F90" i="1"/>
  <c r="F106" i="1" s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F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F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H72" i="1" l="1"/>
  <c r="H24" i="1"/>
  <c r="H133" i="1"/>
  <c r="H106" i="1"/>
  <c r="H46" i="1"/>
  <c r="H90" i="1"/>
</calcChain>
</file>

<file path=xl/sharedStrings.xml><?xml version="1.0" encoding="utf-8"?>
<sst xmlns="http://schemas.openxmlformats.org/spreadsheetml/2006/main" count="168" uniqueCount="136">
  <si>
    <t>A2176-01a</t>
  </si>
  <si>
    <t>A2176-02a</t>
  </si>
  <si>
    <t>A2176-03a</t>
  </si>
  <si>
    <t>A2176-04a</t>
  </si>
  <si>
    <t>A2176-05a</t>
  </si>
  <si>
    <t>A2176-06a</t>
  </si>
  <si>
    <t>A2176-08a</t>
  </si>
  <si>
    <t>A2176-09a</t>
  </si>
  <si>
    <t>A2176-10a</t>
  </si>
  <si>
    <t>A2176-12a</t>
  </si>
  <si>
    <t>A2176-13a</t>
  </si>
  <si>
    <t>A2176-14a</t>
  </si>
  <si>
    <t>A2176-16a</t>
  </si>
  <si>
    <t>A2176-17a</t>
  </si>
  <si>
    <t>A2176-18a</t>
  </si>
  <si>
    <t>Average</t>
  </si>
  <si>
    <t>1σ</t>
  </si>
  <si>
    <t>Sample</t>
  </si>
  <si>
    <t>εHf(t)</t>
  </si>
  <si>
    <t>t (Ga)</t>
  </si>
  <si>
    <t>A2178-01b</t>
  </si>
  <si>
    <t>A2178-02b</t>
  </si>
  <si>
    <t>A2178-03b</t>
  </si>
  <si>
    <t>A2178-04b</t>
  </si>
  <si>
    <t>A2178-05b</t>
  </si>
  <si>
    <t>A2178-06b</t>
  </si>
  <si>
    <t>A2178-07b</t>
  </si>
  <si>
    <t>A2178-08b</t>
  </si>
  <si>
    <t>A2178-09b</t>
  </si>
  <si>
    <t>A2178-10b</t>
  </si>
  <si>
    <t>A2178-11a</t>
  </si>
  <si>
    <t>A2178-12a</t>
  </si>
  <si>
    <t>A2178-13a</t>
  </si>
  <si>
    <t>A2178-14a</t>
  </si>
  <si>
    <t>A2178-15a</t>
  </si>
  <si>
    <t>A2178-16a</t>
  </si>
  <si>
    <t>A2178-17a</t>
  </si>
  <si>
    <t>A2178-18a</t>
  </si>
  <si>
    <t>A2178-19a</t>
  </si>
  <si>
    <t>A2178-20a</t>
  </si>
  <si>
    <t>A2179-01a</t>
  </si>
  <si>
    <t>A2179-01b</t>
  </si>
  <si>
    <t>A2179-02a</t>
  </si>
  <si>
    <t>A2179-03a</t>
  </si>
  <si>
    <t>A2179-04a</t>
  </si>
  <si>
    <t>A2179-05a</t>
  </si>
  <si>
    <t>A2179-06a</t>
  </si>
  <si>
    <t>A2179-07a</t>
  </si>
  <si>
    <t>A2179-08a</t>
  </si>
  <si>
    <t>A2179-09a</t>
  </si>
  <si>
    <t>A2179-10a</t>
  </si>
  <si>
    <t>A2179-11a</t>
  </si>
  <si>
    <t>A2179-12a</t>
  </si>
  <si>
    <t>A2179-13a</t>
  </si>
  <si>
    <t>A2179-14a</t>
  </si>
  <si>
    <t>A2179-15a</t>
  </si>
  <si>
    <t>A2179-16a</t>
  </si>
  <si>
    <t>A2179-17a</t>
  </si>
  <si>
    <t>A2179-18a</t>
  </si>
  <si>
    <t>A2179-19a</t>
  </si>
  <si>
    <t>A2179-20a</t>
  </si>
  <si>
    <t>A2179-21a</t>
  </si>
  <si>
    <t>A2179-22a</t>
  </si>
  <si>
    <t>A2179-23a</t>
  </si>
  <si>
    <t>A2180-01a</t>
  </si>
  <si>
    <t>A2180-02a</t>
  </si>
  <si>
    <t>A2180-03b</t>
  </si>
  <si>
    <t>A2180-04b</t>
  </si>
  <si>
    <t>A2180-05a</t>
  </si>
  <si>
    <t>A2180-06a</t>
  </si>
  <si>
    <t>A2180-07a</t>
  </si>
  <si>
    <t>A2180-09a</t>
  </si>
  <si>
    <t>A2180-10a</t>
  </si>
  <si>
    <t>A2180-11b</t>
  </si>
  <si>
    <t>A2180-12a</t>
  </si>
  <si>
    <t>A2180-14a</t>
  </si>
  <si>
    <t>A2180-15a</t>
  </si>
  <si>
    <t>A2180-18a</t>
  </si>
  <si>
    <t>A2180-19a</t>
  </si>
  <si>
    <t>A2180-22a</t>
  </si>
  <si>
    <t>A2181-03a</t>
  </si>
  <si>
    <t>A2181-04a</t>
  </si>
  <si>
    <t>A2181-05a</t>
  </si>
  <si>
    <t>A2181-06a</t>
  </si>
  <si>
    <t>A2181-07a</t>
  </si>
  <si>
    <t>A2181-08a</t>
  </si>
  <si>
    <t>A2181-09a</t>
  </si>
  <si>
    <t>A2181-10a</t>
  </si>
  <si>
    <t>A2181-12a</t>
  </si>
  <si>
    <t>A2181-15a</t>
  </si>
  <si>
    <t>A2181-16a</t>
  </si>
  <si>
    <t>A2181-17a</t>
  </si>
  <si>
    <t>A2181-19a</t>
  </si>
  <si>
    <t>A2181-20a</t>
  </si>
  <si>
    <t>A2182-01a</t>
  </si>
  <si>
    <t>A2182-02a</t>
  </si>
  <si>
    <t>A2182-03a</t>
  </si>
  <si>
    <t>A2182-04a</t>
  </si>
  <si>
    <t>A2182-05a</t>
  </si>
  <si>
    <t>A2182-06a</t>
  </si>
  <si>
    <t>A2182-07a</t>
  </si>
  <si>
    <t>A2182-08a</t>
  </si>
  <si>
    <t>A2182-09a</t>
  </si>
  <si>
    <t>A2182-10a</t>
  </si>
  <si>
    <t>A2182-11a</t>
  </si>
  <si>
    <t>A2182-12a</t>
  </si>
  <si>
    <t>A2182-14a</t>
  </si>
  <si>
    <t>A2182-15a</t>
  </si>
  <si>
    <t>A2182-16a</t>
  </si>
  <si>
    <t>A2182-17a</t>
  </si>
  <si>
    <t>A2182-18a</t>
  </si>
  <si>
    <t>A2182-24a</t>
  </si>
  <si>
    <t>A2182-25a</t>
  </si>
  <si>
    <t>A2182-28a</t>
  </si>
  <si>
    <t>A2182-30a</t>
  </si>
  <si>
    <t>A2182-31a</t>
  </si>
  <si>
    <t>A2182-32a</t>
  </si>
  <si>
    <t>A2182-33a</t>
  </si>
  <si>
    <t>A2182-35a</t>
  </si>
  <si>
    <t>-</t>
  </si>
  <si>
    <t>"The age and origin of the Vaasa migmatite complex revisited"</t>
  </si>
  <si>
    <t>Suikkanen, E., Huhma, H., Kurhila, M. &amp; Lahaye, Y. (2014)</t>
  </si>
  <si>
    <t>References</t>
  </si>
  <si>
    <t>Bouvier, A., Vervoort, J.D. &amp; Patchett, P.J., 2008. The Lu–Hf and Sm–Nd isotopic composition of CHUR: Constraints from unequilibrated chondrites and implications for the bulk composition of terrestrial planets. Earth and Planetary Science Letters, 273, 48–57.</t>
  </si>
  <si>
    <t>Scherer, E.E., Münker, C. &amp; Mezger, K., 2001. Calibration of the Lutetium-Hafnium Clock. Science 293, 683–687.</t>
  </si>
  <si>
    <t>Data from the Lu-Hf LA-MC-ICPMS analyses</t>
  </si>
  <si>
    <r>
      <rPr>
        <b/>
        <sz val="10"/>
        <rFont val="Arial"/>
        <family val="2"/>
      </rPr>
      <t>Electronic Appendix B</t>
    </r>
    <r>
      <rPr>
        <sz val="10"/>
        <color theme="1"/>
        <rFont val="Arial"/>
        <family val="2"/>
      </rPr>
      <t xml:space="preserve"> for the article:</t>
    </r>
  </si>
  <si>
    <r>
      <rPr>
        <vertAlign val="superscript"/>
        <sz val="10"/>
        <color theme="1"/>
        <rFont val="Arial"/>
        <family val="2"/>
      </rPr>
      <t>176</t>
    </r>
    <r>
      <rPr>
        <sz val="10"/>
        <color theme="1"/>
        <rFont val="Arial"/>
        <family val="2"/>
      </rPr>
      <t>Lu/</t>
    </r>
    <r>
      <rPr>
        <vertAlign val="superscript"/>
        <sz val="10"/>
        <color theme="1"/>
        <rFont val="Arial"/>
        <family val="2"/>
      </rPr>
      <t>177</t>
    </r>
    <r>
      <rPr>
        <sz val="10"/>
        <color theme="1"/>
        <rFont val="Arial"/>
        <family val="2"/>
      </rPr>
      <t>Hf</t>
    </r>
  </si>
  <si>
    <r>
      <rPr>
        <vertAlign val="superscript"/>
        <sz val="10"/>
        <color theme="1"/>
        <rFont val="Arial"/>
        <family val="2"/>
      </rPr>
      <t>176</t>
    </r>
    <r>
      <rPr>
        <sz val="10"/>
        <color theme="1"/>
        <rFont val="Arial"/>
        <family val="2"/>
      </rPr>
      <t>Yb/</t>
    </r>
    <r>
      <rPr>
        <vertAlign val="superscript"/>
        <sz val="10"/>
        <color theme="1"/>
        <rFont val="Arial"/>
        <family val="2"/>
      </rPr>
      <t>177</t>
    </r>
    <r>
      <rPr>
        <sz val="10"/>
        <color theme="1"/>
        <rFont val="Arial"/>
        <family val="2"/>
      </rPr>
      <t>Hf</t>
    </r>
  </si>
  <si>
    <r>
      <rPr>
        <b/>
        <vertAlign val="superscript"/>
        <sz val="10"/>
        <rFont val="Arial"/>
        <family val="2"/>
      </rPr>
      <t>176</t>
    </r>
    <r>
      <rPr>
        <b/>
        <sz val="10"/>
        <rFont val="Arial"/>
        <family val="2"/>
      </rPr>
      <t>Hf/</t>
    </r>
    <r>
      <rPr>
        <b/>
        <vertAlign val="superscript"/>
        <sz val="10"/>
        <rFont val="Arial"/>
        <family val="2"/>
      </rPr>
      <t>177</t>
    </r>
    <r>
      <rPr>
        <b/>
        <sz val="10"/>
        <rFont val="Arial"/>
        <family val="2"/>
      </rPr>
      <t>Hf</t>
    </r>
    <r>
      <rPr>
        <b/>
        <vertAlign val="superscript"/>
        <sz val="10"/>
        <rFont val="Arial"/>
        <family val="2"/>
      </rPr>
      <t>1</t>
    </r>
  </si>
  <si>
    <r>
      <t>1σ (ext.)</t>
    </r>
    <r>
      <rPr>
        <b/>
        <vertAlign val="superscript"/>
        <sz val="10"/>
        <rFont val="Arial"/>
        <family val="2"/>
      </rPr>
      <t>2</t>
    </r>
  </si>
  <si>
    <r>
      <rPr>
        <b/>
        <vertAlign val="superscript"/>
        <sz val="10"/>
        <rFont val="Arial"/>
        <family val="2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 age (Ga)</t>
    </r>
    <r>
      <rPr>
        <b/>
        <vertAlign val="superscript"/>
        <sz val="10"/>
        <rFont val="Arial"/>
        <family val="2"/>
      </rPr>
      <t>3</t>
    </r>
  </si>
  <si>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Calculated assuming a λ of 1,867·10</t>
    </r>
    <r>
      <rPr>
        <vertAlign val="superscript"/>
        <sz val="9"/>
        <color theme="1"/>
        <rFont val="Arial"/>
        <family val="2"/>
      </rPr>
      <t>-11</t>
    </r>
    <r>
      <rPr>
        <sz val="9"/>
        <color theme="1"/>
        <rFont val="Arial"/>
        <family val="2"/>
      </rPr>
      <t xml:space="preserve"> a</t>
    </r>
    <r>
      <rPr>
        <vertAlign val="superscript"/>
        <sz val="9"/>
        <color theme="1"/>
        <rFont val="Arial"/>
        <family val="2"/>
      </rPr>
      <t>-1</t>
    </r>
    <r>
      <rPr>
        <sz val="9"/>
        <color theme="1"/>
        <rFont val="Arial"/>
        <family val="2"/>
      </rPr>
      <t xml:space="preserve"> (Scherer et al. 2001) and the present-day chondritic values of </t>
    </r>
    <r>
      <rPr>
        <vertAlign val="superscript"/>
        <sz val="9"/>
        <color theme="1"/>
        <rFont val="Arial"/>
        <family val="2"/>
      </rPr>
      <t>176</t>
    </r>
    <r>
      <rPr>
        <sz val="9"/>
        <color theme="1"/>
        <rFont val="Arial"/>
        <family val="2"/>
      </rPr>
      <t>Lu/</t>
    </r>
    <r>
      <rPr>
        <vertAlign val="superscript"/>
        <sz val="9"/>
        <color theme="1"/>
        <rFont val="Arial"/>
        <family val="2"/>
      </rPr>
      <t>177</t>
    </r>
    <r>
      <rPr>
        <sz val="9"/>
        <color theme="1"/>
        <rFont val="Arial"/>
        <family val="2"/>
      </rPr>
      <t xml:space="preserve">Hf=0,0336 and </t>
    </r>
    <r>
      <rPr>
        <vertAlign val="superscript"/>
        <sz val="9"/>
        <color theme="1"/>
        <rFont val="Arial"/>
        <family val="2"/>
      </rPr>
      <t>176</t>
    </r>
    <r>
      <rPr>
        <sz val="9"/>
        <color theme="1"/>
        <rFont val="Arial"/>
        <family val="2"/>
      </rPr>
      <t>Hf/</t>
    </r>
    <r>
      <rPr>
        <vertAlign val="superscript"/>
        <sz val="9"/>
        <color theme="1"/>
        <rFont val="Arial"/>
        <family val="2"/>
      </rPr>
      <t>177</t>
    </r>
    <r>
      <rPr>
        <sz val="9"/>
        <color theme="1"/>
        <rFont val="Arial"/>
        <family val="2"/>
      </rPr>
      <t>Hf=0,282785 (Bouvier et al., 2008).</t>
    </r>
  </si>
  <si>
    <r>
      <rPr>
        <b/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External error based on the SD (4·10</t>
    </r>
    <r>
      <rPr>
        <vertAlign val="superscript"/>
        <sz val="9"/>
        <color theme="1"/>
        <rFont val="Arial"/>
        <family val="2"/>
      </rPr>
      <t>-4</t>
    </r>
    <r>
      <rPr>
        <sz val="9"/>
        <color theme="1"/>
        <rFont val="Arial"/>
        <family val="2"/>
      </rPr>
      <t>, n=32) of zircon standard GJ1.</t>
    </r>
  </si>
  <si>
    <r>
      <rPr>
        <b/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Ages of individual spots obtained from Electronic Appendix A.</t>
    </r>
  </si>
  <si>
    <t>Bulletin of the Geological Society of Finland, vol. 86, 1, 41-55.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</si>
</sst>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0.00000"/>
    <numFmt numFmtId="167" formatCode="0.0"/>
  </numFmts>
  <fonts count="10" x14ac:knownFonts="1"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workbookViewId="0">
      <selection activeCell="A3" sqref="A3:A4"/>
    </sheetView>
  </sheetViews>
  <sheetFormatPr defaultRowHeight="15" x14ac:dyDescent="0.25"/>
  <cols>
    <col min="1" max="1" width="9.140625" style="4"/>
    <col min="2" max="2" width="12.42578125" style="2" customWidth="1"/>
    <col min="3" max="3" width="9.5703125" style="2" bestFit="1" customWidth="1"/>
    <col min="4" max="4" width="12.7109375" style="2" customWidth="1"/>
    <col min="5" max="5" width="9.28515625" style="2" bestFit="1" customWidth="1"/>
    <col min="6" max="6" width="14.7109375" style="2" customWidth="1"/>
    <col min="7" max="9" width="9.28515625" style="2" bestFit="1" customWidth="1"/>
    <col min="10" max="10" width="12.28515625" style="2" customWidth="1"/>
    <col min="11" max="11" width="11" style="2" customWidth="1"/>
    <col min="12" max="12" width="19" style="3" customWidth="1"/>
    <col min="13" max="16384" width="9.140625" style="2"/>
  </cols>
  <sheetData>
    <row r="1" spans="1:12" s="1" customFormat="1" x14ac:dyDescent="0.25">
      <c r="A1" s="7" t="s">
        <v>126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</row>
    <row r="2" spans="1:12" s="1" customFormat="1" x14ac:dyDescent="0.25">
      <c r="A2" s="10" t="s">
        <v>120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</row>
    <row r="3" spans="1:12" s="1" customFormat="1" x14ac:dyDescent="0.25">
      <c r="A3" s="10" t="s">
        <v>121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</row>
    <row r="4" spans="1:12" s="1" customFormat="1" x14ac:dyDescent="0.25">
      <c r="A4" s="10" t="s">
        <v>135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</row>
    <row r="5" spans="1:12" s="1" customFormat="1" x14ac:dyDescent="0.25">
      <c r="A5" s="10"/>
      <c r="B5" s="8"/>
      <c r="C5" s="8"/>
      <c r="D5" s="8"/>
      <c r="E5" s="9"/>
      <c r="F5" s="9"/>
      <c r="G5" s="9"/>
      <c r="H5" s="9"/>
      <c r="I5" s="9"/>
      <c r="J5" s="9"/>
      <c r="K5" s="9"/>
      <c r="L5" s="9"/>
    </row>
    <row r="6" spans="1:12" s="1" customFormat="1" x14ac:dyDescent="0.25">
      <c r="A6" s="10" t="s">
        <v>125</v>
      </c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2" x14ac:dyDescent="0.25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25">
      <c r="A8" s="13" t="s">
        <v>17</v>
      </c>
      <c r="B8" s="14" t="s">
        <v>127</v>
      </c>
      <c r="C8" s="15" t="s">
        <v>16</v>
      </c>
      <c r="D8" s="16" t="s">
        <v>128</v>
      </c>
      <c r="E8" s="17" t="s">
        <v>16</v>
      </c>
      <c r="F8" s="17" t="s">
        <v>129</v>
      </c>
      <c r="G8" s="17" t="s">
        <v>16</v>
      </c>
      <c r="H8" s="18" t="s">
        <v>18</v>
      </c>
      <c r="I8" s="18" t="s">
        <v>16</v>
      </c>
      <c r="J8" s="18" t="s">
        <v>130</v>
      </c>
      <c r="K8" s="19" t="s">
        <v>19</v>
      </c>
      <c r="L8" s="18" t="s">
        <v>131</v>
      </c>
    </row>
    <row r="9" spans="1:12" x14ac:dyDescent="0.25">
      <c r="A9" s="20" t="s">
        <v>0</v>
      </c>
      <c r="B9" s="21">
        <v>1.4814321362828602E-3</v>
      </c>
      <c r="C9" s="22">
        <v>4.4429415609948294E-6</v>
      </c>
      <c r="D9" s="23">
        <v>1.9254687040345699E-2</v>
      </c>
      <c r="E9" s="23">
        <v>6.9231638501335505E-5</v>
      </c>
      <c r="F9" s="23">
        <v>0.28171178230685701</v>
      </c>
      <c r="G9" s="23">
        <v>1.4964747421186499E-5</v>
      </c>
      <c r="H9" s="24">
        <f t="shared" ref="H9:H23" si="0">(((F9-(((EXP(1.848*10^(-2)*K9))-1)*B9))/(0.282785-(((EXP(1.848*10^(-2)*K9))-1)*0.0336)))-1)*10^(4)</f>
        <v>1.9930220401320753</v>
      </c>
      <c r="I9" s="25">
        <f>ABS(ABS((((F9-(((EXP(1.867*10^(-2)*K9))-1)*B9))/(0.282802-(((EXP(1.867*10^(-2)*K9))-1)*0.0337)))-1)*10^(4))-ABS(((((F9+G9)-(((EXP(1.867*10^(-2)*K9))-1)*B9))/(0.282802-(((EXP(1.867*10^(-2)*K9))-1)*0.0337)))-1)*10^(4)))</f>
        <v>0.53140980195820475</v>
      </c>
      <c r="J9" s="25">
        <f>ABS(ABS((((F9-(((EXP(1.867*10^(-2)*K9))-1)*B9))/(0.282802-(((EXP(1.867*10^(-2)*K9))-1)*0.0337)))-1)*10^(4))-ABS(((((F9+0.00004)-(((EXP(1.867*10^(-2)*K9))-1)*B9))/(0.282802-(((EXP(1.867*10^(-2)*K9))-1)*0.0337)))-1)*10^(4)))</f>
        <v>1.4204310624177374</v>
      </c>
      <c r="K9" s="25">
        <v>1.87</v>
      </c>
      <c r="L9" s="12">
        <v>1.89</v>
      </c>
    </row>
    <row r="10" spans="1:12" x14ac:dyDescent="0.25">
      <c r="A10" s="20" t="s">
        <v>1</v>
      </c>
      <c r="B10" s="21">
        <v>1.2192217868220001E-3</v>
      </c>
      <c r="C10" s="22">
        <v>4.2959051172681296E-6</v>
      </c>
      <c r="D10" s="23">
        <v>1.5216814077549099E-2</v>
      </c>
      <c r="E10" s="23">
        <v>6.5837758113855492E-5</v>
      </c>
      <c r="F10" s="23">
        <v>0.28156089173864102</v>
      </c>
      <c r="G10" s="23">
        <v>1.3926763965324099E-5</v>
      </c>
      <c r="H10" s="24">
        <f t="shared" si="0"/>
        <v>-3.037838183799213</v>
      </c>
      <c r="I10" s="25">
        <f t="shared" ref="I10:I71" si="1">ABS(ABS((((F10-(((EXP(1.867*10^(-2)*K10))-1)*B10))/(0.282802-(((EXP(1.867*10^(-2)*K10))-1)*0.0337)))-1)*10^(4))-ABS(((((F10+G10)-(((EXP(1.867*10^(-2)*K10))-1)*B10))/(0.282802-(((EXP(1.867*10^(-2)*K10))-1)*0.0337)))-1)*10^(4)))</f>
        <v>0.49455020338262656</v>
      </c>
      <c r="J10" s="25">
        <f t="shared" ref="J10:J23" si="2">ABS(ABS((((F10-(((EXP(1.867*10^(-2)*K10))-1)*B10))/(0.282802-(((EXP(1.867*10^(-2)*K10))-1)*0.0337)))-1)*10^(4))-ABS(((((F10+0.00004)-(((EXP(1.867*10^(-2)*K10))-1)*B10))/(0.282802-(((EXP(1.867*10^(-2)*K10))-1)*0.0337)))-1)*10^(4)))</f>
        <v>1.4204310624166272</v>
      </c>
      <c r="K10" s="25">
        <v>1.87</v>
      </c>
      <c r="L10" s="12">
        <v>1.86</v>
      </c>
    </row>
    <row r="11" spans="1:12" x14ac:dyDescent="0.25">
      <c r="A11" s="20" t="s">
        <v>2</v>
      </c>
      <c r="B11" s="21">
        <v>1.2179911456064901E-3</v>
      </c>
      <c r="C11" s="22">
        <v>1.38961263057868E-5</v>
      </c>
      <c r="D11" s="23">
        <v>1.5209045281168199E-2</v>
      </c>
      <c r="E11" s="23">
        <v>2.1371582980934503E-4</v>
      </c>
      <c r="F11" s="23">
        <v>0.28172661853884701</v>
      </c>
      <c r="G11" s="23">
        <v>2.01906099737876E-5</v>
      </c>
      <c r="H11" s="24">
        <f t="shared" si="0"/>
        <v>2.8488085114375394</v>
      </c>
      <c r="I11" s="25">
        <f t="shared" si="1"/>
        <v>0.71698423939725586</v>
      </c>
      <c r="J11" s="25">
        <f t="shared" si="2"/>
        <v>1.4204310624177374</v>
      </c>
      <c r="K11" s="25">
        <v>1.87</v>
      </c>
      <c r="L11" s="12" t="s">
        <v>119</v>
      </c>
    </row>
    <row r="12" spans="1:12" x14ac:dyDescent="0.25">
      <c r="A12" s="20" t="s">
        <v>3</v>
      </c>
      <c r="B12" s="21">
        <v>1.56555302694429E-3</v>
      </c>
      <c r="C12" s="22">
        <v>9.7420543385903401E-6</v>
      </c>
      <c r="D12" s="23">
        <v>2.05429243030722E-2</v>
      </c>
      <c r="E12" s="23">
        <v>1.50280072009092E-4</v>
      </c>
      <c r="F12" s="23">
        <v>0.281686547083558</v>
      </c>
      <c r="G12" s="23">
        <v>1.44110244243872E-5</v>
      </c>
      <c r="H12" s="24">
        <f t="shared" si="0"/>
        <v>0.99186097776815529</v>
      </c>
      <c r="I12" s="25">
        <f t="shared" si="1"/>
        <v>0.51174666834130633</v>
      </c>
      <c r="J12" s="25">
        <f t="shared" si="2"/>
        <v>1.4204310624177374</v>
      </c>
      <c r="K12" s="25">
        <v>1.87</v>
      </c>
      <c r="L12" s="12">
        <v>1.88</v>
      </c>
    </row>
    <row r="13" spans="1:12" x14ac:dyDescent="0.25">
      <c r="A13" s="20" t="s">
        <v>4</v>
      </c>
      <c r="B13" s="21">
        <v>1.26598737525993E-3</v>
      </c>
      <c r="C13" s="22">
        <v>3.5069876276839496E-6</v>
      </c>
      <c r="D13" s="23">
        <v>1.5933160333953002E-2</v>
      </c>
      <c r="E13" s="23">
        <v>5.4019786768231699E-5</v>
      </c>
      <c r="F13" s="23">
        <v>0.28155761069142604</v>
      </c>
      <c r="G13" s="23">
        <v>1.2895296839412399E-5</v>
      </c>
      <c r="H13" s="24">
        <f t="shared" si="0"/>
        <v>-3.212743728716605</v>
      </c>
      <c r="I13" s="25">
        <f t="shared" si="1"/>
        <v>0.45792200474403799</v>
      </c>
      <c r="J13" s="25">
        <f t="shared" si="2"/>
        <v>1.4204310624166272</v>
      </c>
      <c r="K13" s="25">
        <v>1.87</v>
      </c>
      <c r="L13" s="25">
        <v>1.88</v>
      </c>
    </row>
    <row r="14" spans="1:12" x14ac:dyDescent="0.25">
      <c r="A14" s="20" t="s">
        <v>5</v>
      </c>
      <c r="B14" s="22">
        <v>9.817675533023431E-4</v>
      </c>
      <c r="C14" s="22">
        <v>6.3385374266609394E-6</v>
      </c>
      <c r="D14" s="23">
        <v>1.1562187078287002E-2</v>
      </c>
      <c r="E14" s="23">
        <v>9.7344173141776803E-5</v>
      </c>
      <c r="F14" s="23">
        <v>0.28164970678179102</v>
      </c>
      <c r="G14" s="23">
        <v>1.17796025785572E-5</v>
      </c>
      <c r="H14" s="24">
        <f t="shared" si="0"/>
        <v>0.41255581466836944</v>
      </c>
      <c r="I14" s="25">
        <f t="shared" si="1"/>
        <v>0.41830283513677458</v>
      </c>
      <c r="J14" s="25">
        <f t="shared" si="2"/>
        <v>1.4204310624177374</v>
      </c>
      <c r="K14" s="25">
        <v>1.87</v>
      </c>
      <c r="L14" s="25">
        <v>1.87</v>
      </c>
    </row>
    <row r="15" spans="1:12" x14ac:dyDescent="0.25">
      <c r="A15" s="20" t="s">
        <v>6</v>
      </c>
      <c r="B15" s="22">
        <v>1.4411211039222999E-3</v>
      </c>
      <c r="C15" s="22">
        <v>1.18207627113373E-5</v>
      </c>
      <c r="D15" s="23">
        <v>1.8634484496632003E-2</v>
      </c>
      <c r="E15" s="23">
        <v>1.8242494326314502E-4</v>
      </c>
      <c r="F15" s="23">
        <v>0.28175248779996204</v>
      </c>
      <c r="G15" s="23">
        <v>1.36606820850103E-5</v>
      </c>
      <c r="H15" s="24">
        <f t="shared" si="0"/>
        <v>3.488844547665515</v>
      </c>
      <c r="I15" s="25">
        <f t="shared" si="1"/>
        <v>0.48510142918400945</v>
      </c>
      <c r="J15" s="25">
        <f t="shared" si="2"/>
        <v>1.4204310624177374</v>
      </c>
      <c r="K15" s="25">
        <v>1.87</v>
      </c>
      <c r="L15" s="25">
        <v>1.87</v>
      </c>
    </row>
    <row r="16" spans="1:12" x14ac:dyDescent="0.25">
      <c r="A16" s="20" t="s">
        <v>7</v>
      </c>
      <c r="B16" s="22">
        <v>1.0299638301985001E-3</v>
      </c>
      <c r="C16" s="22">
        <v>1.29520237093439E-5</v>
      </c>
      <c r="D16" s="23">
        <v>1.2323166204071199E-2</v>
      </c>
      <c r="E16" s="23">
        <v>1.9915099741669702E-4</v>
      </c>
      <c r="F16" s="23">
        <v>0.281742868899231</v>
      </c>
      <c r="G16" s="23">
        <v>2.0912649417787699E-5</v>
      </c>
      <c r="H16" s="24">
        <f t="shared" si="0"/>
        <v>3.6606487708312763</v>
      </c>
      <c r="I16" s="25">
        <f t="shared" si="1"/>
        <v>0.74262442076200585</v>
      </c>
      <c r="J16" s="25">
        <f t="shared" si="2"/>
        <v>1.420431062415517</v>
      </c>
      <c r="K16" s="25">
        <v>1.87</v>
      </c>
      <c r="L16" s="25">
        <v>1.87</v>
      </c>
    </row>
    <row r="17" spans="1:12" x14ac:dyDescent="0.25">
      <c r="A17" s="20" t="s">
        <v>8</v>
      </c>
      <c r="B17" s="22">
        <v>1.3015958243002802E-3</v>
      </c>
      <c r="C17" s="22">
        <v>3.2961035299363598E-6</v>
      </c>
      <c r="D17" s="23">
        <v>1.6462639369320499E-2</v>
      </c>
      <c r="E17" s="23">
        <v>5.0405254506129099E-5</v>
      </c>
      <c r="F17" s="23">
        <v>0.28151502235896403</v>
      </c>
      <c r="G17" s="23">
        <v>1.15387250463645E-5</v>
      </c>
      <c r="H17" s="24">
        <f t="shared" si="0"/>
        <v>-4.769555831236616</v>
      </c>
      <c r="I17" s="25">
        <f t="shared" si="1"/>
        <v>0.40974908691482348</v>
      </c>
      <c r="J17" s="25">
        <f t="shared" si="2"/>
        <v>1.4204310624166272</v>
      </c>
      <c r="K17" s="25">
        <v>1.87</v>
      </c>
      <c r="L17" s="12" t="s">
        <v>119</v>
      </c>
    </row>
    <row r="18" spans="1:12" x14ac:dyDescent="0.25">
      <c r="A18" s="20" t="s">
        <v>9</v>
      </c>
      <c r="B18" s="22">
        <v>1.07289944207983E-3</v>
      </c>
      <c r="C18" s="22">
        <v>8.4921255479984087E-6</v>
      </c>
      <c r="D18" s="23">
        <v>1.2964335761445799E-2</v>
      </c>
      <c r="E18" s="23">
        <v>1.3084579950468201E-4</v>
      </c>
      <c r="F18" s="23">
        <v>0.28170720048916603</v>
      </c>
      <c r="G18" s="23">
        <v>8.6756673619696997E-6</v>
      </c>
      <c r="H18" s="24">
        <f t="shared" si="0"/>
        <v>2.3404205753596585</v>
      </c>
      <c r="I18" s="25">
        <f t="shared" si="1"/>
        <v>0.30807968520285556</v>
      </c>
      <c r="J18" s="25">
        <f t="shared" si="2"/>
        <v>1.4204310624177374</v>
      </c>
      <c r="K18" s="25">
        <v>1.87</v>
      </c>
      <c r="L18" s="25">
        <v>1.87</v>
      </c>
    </row>
    <row r="19" spans="1:12" x14ac:dyDescent="0.25">
      <c r="A19" s="20" t="s">
        <v>10</v>
      </c>
      <c r="B19" s="22">
        <v>1.4533739335995601E-3</v>
      </c>
      <c r="C19" s="22">
        <v>3.5864179745333299E-6</v>
      </c>
      <c r="D19" s="23">
        <v>1.8836915322296598E-2</v>
      </c>
      <c r="E19" s="23">
        <v>5.5311720850776896E-5</v>
      </c>
      <c r="F19" s="23">
        <v>0.28168289491487902</v>
      </c>
      <c r="G19" s="23">
        <v>1.6217726115037801E-5</v>
      </c>
      <c r="H19" s="24">
        <f t="shared" si="0"/>
        <v>1.0022384584629229</v>
      </c>
      <c r="I19" s="25">
        <f t="shared" si="1"/>
        <v>0.57590404838991915</v>
      </c>
      <c r="J19" s="25">
        <f t="shared" si="2"/>
        <v>1.4204310624177374</v>
      </c>
      <c r="K19" s="25">
        <v>1.87</v>
      </c>
      <c r="L19" s="25">
        <v>1.87</v>
      </c>
    </row>
    <row r="20" spans="1:12" x14ac:dyDescent="0.25">
      <c r="A20" s="20" t="s">
        <v>11</v>
      </c>
      <c r="B20" s="22">
        <v>7.62739259187215E-4</v>
      </c>
      <c r="C20" s="22">
        <v>1.2052977456091199E-6</v>
      </c>
      <c r="D20" s="23">
        <v>8.1934533252465604E-3</v>
      </c>
      <c r="E20" s="23">
        <v>1.8468257930360399E-5</v>
      </c>
      <c r="F20" s="23">
        <v>0.28174554973794202</v>
      </c>
      <c r="G20" s="23">
        <v>1.1923094303573799E-5</v>
      </c>
      <c r="H20" s="24">
        <f t="shared" si="0"/>
        <v>4.0895103843174851</v>
      </c>
      <c r="I20" s="25">
        <f t="shared" si="1"/>
        <v>0.42339833772331303</v>
      </c>
      <c r="J20" s="25">
        <f t="shared" si="2"/>
        <v>1.420431062415517</v>
      </c>
      <c r="K20" s="25">
        <v>1.87</v>
      </c>
      <c r="L20" s="25">
        <v>1.85</v>
      </c>
    </row>
    <row r="21" spans="1:12" x14ac:dyDescent="0.25">
      <c r="A21" s="20" t="s">
        <v>12</v>
      </c>
      <c r="B21" s="22">
        <v>1.2483790869048401E-3</v>
      </c>
      <c r="C21" s="22">
        <v>3.5890646912010598E-6</v>
      </c>
      <c r="D21" s="23">
        <v>1.5671952356377198E-2</v>
      </c>
      <c r="E21" s="23">
        <v>5.3959267581839698E-5</v>
      </c>
      <c r="F21" s="23">
        <v>0.28173721408265801</v>
      </c>
      <c r="G21" s="23">
        <v>1.07875283543514E-5</v>
      </c>
      <c r="H21" s="24">
        <f t="shared" si="0"/>
        <v>3.1871228888413761</v>
      </c>
      <c r="I21" s="25">
        <f t="shared" si="1"/>
        <v>0.38307350903155069</v>
      </c>
      <c r="J21" s="25">
        <f t="shared" si="2"/>
        <v>1.4204310624177374</v>
      </c>
      <c r="K21" s="25">
        <v>1.87</v>
      </c>
      <c r="L21" s="12" t="s">
        <v>119</v>
      </c>
    </row>
    <row r="22" spans="1:12" x14ac:dyDescent="0.25">
      <c r="A22" s="20" t="s">
        <v>13</v>
      </c>
      <c r="B22" s="22">
        <v>1.31969706990657E-3</v>
      </c>
      <c r="C22" s="22">
        <v>8.5992534836429894E-6</v>
      </c>
      <c r="D22" s="23">
        <v>1.68462500439217E-2</v>
      </c>
      <c r="E22" s="23">
        <v>1.26133808285215E-4</v>
      </c>
      <c r="F22" s="23">
        <v>0.28152103555006203</v>
      </c>
      <c r="G22" s="23">
        <v>1.24147065322454E-5</v>
      </c>
      <c r="H22" s="24">
        <f t="shared" si="0"/>
        <v>-4.5786235419720267</v>
      </c>
      <c r="I22" s="25">
        <f t="shared" si="1"/>
        <v>0.44085586972997248</v>
      </c>
      <c r="J22" s="25">
        <f t="shared" si="2"/>
        <v>1.4204310624166272</v>
      </c>
      <c r="K22" s="25">
        <v>1.87</v>
      </c>
      <c r="L22" s="25">
        <v>1.89</v>
      </c>
    </row>
    <row r="23" spans="1:12" x14ac:dyDescent="0.25">
      <c r="A23" s="20" t="s">
        <v>14</v>
      </c>
      <c r="B23" s="22">
        <v>1.1259941611672902E-3</v>
      </c>
      <c r="C23" s="22">
        <v>9.8657200314712389E-6</v>
      </c>
      <c r="D23" s="23">
        <v>1.3776624941258002E-2</v>
      </c>
      <c r="E23" s="23">
        <v>1.51324685858086E-4</v>
      </c>
      <c r="F23" s="23">
        <v>0.28164775765099803</v>
      </c>
      <c r="G23" s="23">
        <v>9.6691405922896295E-6</v>
      </c>
      <c r="H23" s="24">
        <f t="shared" si="0"/>
        <v>0.16325582812726225</v>
      </c>
      <c r="I23" s="25">
        <f t="shared" si="1"/>
        <v>0.34335869110391215</v>
      </c>
      <c r="J23" s="25">
        <f t="shared" si="2"/>
        <v>1.420431062415517</v>
      </c>
      <c r="K23" s="25">
        <v>1.87</v>
      </c>
      <c r="L23" s="12" t="s">
        <v>119</v>
      </c>
    </row>
    <row r="24" spans="1:12" x14ac:dyDescent="0.25">
      <c r="A24" s="20" t="s">
        <v>15</v>
      </c>
      <c r="B24" s="22"/>
      <c r="C24" s="22"/>
      <c r="D24" s="23"/>
      <c r="E24" s="23"/>
      <c r="F24" s="23">
        <f>AVERAGE(F9:F23)</f>
        <v>0.28166301257499887</v>
      </c>
      <c r="G24" s="23"/>
      <c r="H24" s="24">
        <f>AVERAGE(H9:H23)</f>
        <v>0.5719685007924783</v>
      </c>
      <c r="I24" s="25"/>
      <c r="J24" s="25"/>
      <c r="K24" s="25"/>
      <c r="L24" s="12"/>
    </row>
    <row r="25" spans="1:12" x14ac:dyDescent="0.25">
      <c r="A25" s="6"/>
      <c r="B25" s="11"/>
      <c r="C25" s="11"/>
      <c r="D25" s="11"/>
      <c r="E25" s="11"/>
      <c r="F25" s="11"/>
      <c r="G25" s="11"/>
      <c r="H25" s="11"/>
      <c r="I25" s="25"/>
      <c r="J25" s="11"/>
      <c r="K25" s="11"/>
      <c r="L25" s="12"/>
    </row>
    <row r="26" spans="1:12" x14ac:dyDescent="0.25">
      <c r="A26" s="20" t="s">
        <v>20</v>
      </c>
      <c r="B26" s="21">
        <v>2.1972206269326201E-3</v>
      </c>
      <c r="C26" s="22">
        <v>2.4608856246692299E-5</v>
      </c>
      <c r="D26" s="23">
        <v>3.0504863230098898E-2</v>
      </c>
      <c r="E26" s="23">
        <v>3.9119352173045102E-4</v>
      </c>
      <c r="F26" s="23">
        <v>0.28146907994585701</v>
      </c>
      <c r="G26" s="23">
        <v>1.31865523459148E-5</v>
      </c>
      <c r="H26" s="24">
        <f t="shared" ref="H26:H45" si="3">(((F26-(((EXP(1.848*10^(-2)*K26))-1)*B26))/(0.282785-(((EXP(1.848*10^(-2)*K26))-1)*0.0336)))-1)*10^(4)</f>
        <v>-7.3061329637147399</v>
      </c>
      <c r="I26" s="25">
        <f t="shared" si="1"/>
        <v>0.46827554920692016</v>
      </c>
      <c r="J26" s="25">
        <f t="shared" ref="J26:J45" si="4">ABS(ABS((((F26-(((EXP(1.867*10^(-2)*K26))-1)*B26))/(0.282802-(((EXP(1.867*10^(-2)*K26))-1)*0.0337)))-1)*10^(4))-ABS(((((F26+0.00004)-(((EXP(1.867*10^(-2)*K26))-1)*B26))/(0.282802-(((EXP(1.867*10^(-2)*K26))-1)*0.0337)))-1)*10^(4)))</f>
        <v>1.4204639299886246</v>
      </c>
      <c r="K26" s="25">
        <v>1.88</v>
      </c>
      <c r="L26" s="12">
        <v>1.87</v>
      </c>
    </row>
    <row r="27" spans="1:12" x14ac:dyDescent="0.25">
      <c r="A27" s="20" t="s">
        <v>21</v>
      </c>
      <c r="B27" s="22">
        <v>1.5439951341693601E-3</v>
      </c>
      <c r="C27" s="22">
        <v>1.6406929922047601E-5</v>
      </c>
      <c r="D27" s="23">
        <v>2.0202446079775598E-2</v>
      </c>
      <c r="E27" s="23">
        <v>2.5221462004268799E-4</v>
      </c>
      <c r="F27" s="23">
        <v>0.281660416504594</v>
      </c>
      <c r="G27" s="23">
        <v>1.45881566783878E-5</v>
      </c>
      <c r="H27" s="24">
        <f t="shared" si="3"/>
        <v>0.3086467227664258</v>
      </c>
      <c r="I27" s="25">
        <f t="shared" si="1"/>
        <v>0.51804875916605653</v>
      </c>
      <c r="J27" s="25">
        <f t="shared" si="4"/>
        <v>1.4204639299886246</v>
      </c>
      <c r="K27" s="25">
        <v>1.88</v>
      </c>
      <c r="L27" s="12" t="s">
        <v>119</v>
      </c>
    </row>
    <row r="28" spans="1:12" x14ac:dyDescent="0.25">
      <c r="A28" s="20" t="s">
        <v>22</v>
      </c>
      <c r="B28" s="22">
        <v>3.9496261969758605E-3</v>
      </c>
      <c r="C28" s="22">
        <v>3.9533793059284498E-5</v>
      </c>
      <c r="D28" s="23">
        <v>5.7290203497388302E-2</v>
      </c>
      <c r="E28" s="23">
        <v>6.0908570443768807E-4</v>
      </c>
      <c r="F28" s="23">
        <v>0.28149926913984402</v>
      </c>
      <c r="G28" s="23">
        <v>8.7481767240933602E-6</v>
      </c>
      <c r="H28" s="24">
        <f t="shared" si="3"/>
        <v>-8.4341111520025436</v>
      </c>
      <c r="I28" s="25">
        <f t="shared" si="1"/>
        <v>0.31066173724392243</v>
      </c>
      <c r="J28" s="25">
        <f t="shared" si="4"/>
        <v>1.4204639299886246</v>
      </c>
      <c r="K28" s="25">
        <v>1.88</v>
      </c>
      <c r="L28" s="12">
        <v>1.88</v>
      </c>
    </row>
    <row r="29" spans="1:12" x14ac:dyDescent="0.25">
      <c r="A29" s="20" t="s">
        <v>23</v>
      </c>
      <c r="B29" s="22">
        <v>1.2573970706223302E-3</v>
      </c>
      <c r="C29" s="22">
        <v>6.8286606418289295E-6</v>
      </c>
      <c r="D29" s="23">
        <v>1.57935868603204E-2</v>
      </c>
      <c r="E29" s="23">
        <v>1.0482891662215901E-4</v>
      </c>
      <c r="F29" s="23">
        <v>0.281515958516247</v>
      </c>
      <c r="G29" s="23">
        <v>1.35863759722125E-5</v>
      </c>
      <c r="H29" s="24">
        <f t="shared" si="3"/>
        <v>-4.4614974688994558</v>
      </c>
      <c r="I29" s="25">
        <f t="shared" si="1"/>
        <v>0.48247392519518151</v>
      </c>
      <c r="J29" s="25">
        <f t="shared" si="4"/>
        <v>1.4204639299886246</v>
      </c>
      <c r="K29" s="25">
        <v>1.88</v>
      </c>
      <c r="L29" s="12" t="s">
        <v>119</v>
      </c>
    </row>
    <row r="30" spans="1:12" x14ac:dyDescent="0.25">
      <c r="A30" s="20" t="s">
        <v>24</v>
      </c>
      <c r="B30" s="22">
        <v>1.8584553884248901E-3</v>
      </c>
      <c r="C30" s="22">
        <v>1.31964849514593E-5</v>
      </c>
      <c r="D30" s="23">
        <v>2.5053070871590599E-2</v>
      </c>
      <c r="E30" s="23">
        <v>2.02483489338633E-4</v>
      </c>
      <c r="F30" s="23">
        <v>0.28158339829036905</v>
      </c>
      <c r="G30" s="23">
        <v>1.30732779520151E-5</v>
      </c>
      <c r="H30" s="24">
        <f t="shared" si="3"/>
        <v>-2.8211903660935178</v>
      </c>
      <c r="I30" s="25">
        <f t="shared" si="1"/>
        <v>0.46425299443986212</v>
      </c>
      <c r="J30" s="25">
        <f t="shared" si="4"/>
        <v>1.4204639299897348</v>
      </c>
      <c r="K30" s="25">
        <v>1.88</v>
      </c>
      <c r="L30" s="12" t="s">
        <v>119</v>
      </c>
    </row>
    <row r="31" spans="1:12" x14ac:dyDescent="0.25">
      <c r="A31" s="20" t="s">
        <v>25</v>
      </c>
      <c r="B31" s="22">
        <v>2.7826123222322603E-3</v>
      </c>
      <c r="C31" s="22">
        <v>2.1026389141106899E-5</v>
      </c>
      <c r="D31" s="23">
        <v>3.92629688352686E-2</v>
      </c>
      <c r="E31" s="23">
        <v>3.24085776233509E-4</v>
      </c>
      <c r="F31" s="23">
        <v>0.281629221543167</v>
      </c>
      <c r="G31" s="23">
        <v>1.1316924787297699E-5</v>
      </c>
      <c r="H31" s="24">
        <f t="shared" si="3"/>
        <v>-2.3541556966477639</v>
      </c>
      <c r="I31" s="25">
        <f t="shared" si="1"/>
        <v>0.40188208646929624</v>
      </c>
      <c r="J31" s="25">
        <f t="shared" si="4"/>
        <v>1.4204639299886246</v>
      </c>
      <c r="K31" s="25">
        <v>1.88</v>
      </c>
      <c r="L31" s="12" t="s">
        <v>119</v>
      </c>
    </row>
    <row r="32" spans="1:12" x14ac:dyDescent="0.25">
      <c r="A32" s="20" t="s">
        <v>26</v>
      </c>
      <c r="B32" s="22">
        <v>2.49392198220763E-3</v>
      </c>
      <c r="C32" s="22">
        <v>4.1027646219315898E-5</v>
      </c>
      <c r="D32" s="23">
        <v>3.4850015133536201E-2</v>
      </c>
      <c r="E32" s="23">
        <v>6.3211535103697405E-4</v>
      </c>
      <c r="F32" s="23">
        <v>0.28155050445674201</v>
      </c>
      <c r="G32" s="23">
        <v>1.38208290981354E-5</v>
      </c>
      <c r="H32" s="24">
        <f t="shared" si="3"/>
        <v>-4.7871003685917568</v>
      </c>
      <c r="I32" s="25">
        <f t="shared" si="1"/>
        <v>0.49079973041044056</v>
      </c>
      <c r="J32" s="25">
        <f t="shared" si="4"/>
        <v>1.4204639299886246</v>
      </c>
      <c r="K32" s="25">
        <v>1.88</v>
      </c>
      <c r="L32" s="12">
        <v>1.86</v>
      </c>
    </row>
    <row r="33" spans="1:12" x14ac:dyDescent="0.25">
      <c r="A33" s="20" t="s">
        <v>27</v>
      </c>
      <c r="B33" s="22">
        <v>2.1260997089166699E-3</v>
      </c>
      <c r="C33" s="22">
        <v>2.2183447241664799E-5</v>
      </c>
      <c r="D33" s="23">
        <v>2.9135365461475198E-2</v>
      </c>
      <c r="E33" s="23">
        <v>3.41318843219833E-4</v>
      </c>
      <c r="F33" s="23">
        <v>0.281552316921931</v>
      </c>
      <c r="G33" s="23">
        <v>1.2091357017123199E-5</v>
      </c>
      <c r="H33" s="24">
        <f t="shared" si="3"/>
        <v>-4.2609560315232109</v>
      </c>
      <c r="I33" s="25">
        <f t="shared" si="1"/>
        <v>0.42938341268672353</v>
      </c>
      <c r="J33" s="25">
        <f t="shared" si="4"/>
        <v>1.4204639299886246</v>
      </c>
      <c r="K33" s="25">
        <v>1.88</v>
      </c>
      <c r="L33" s="12" t="s">
        <v>119</v>
      </c>
    </row>
    <row r="34" spans="1:12" x14ac:dyDescent="0.25">
      <c r="A34" s="20" t="s">
        <v>28</v>
      </c>
      <c r="B34" s="22">
        <v>3.0722951856285304E-3</v>
      </c>
      <c r="C34" s="22">
        <v>3.5767151727857002E-5</v>
      </c>
      <c r="D34" s="23">
        <v>4.3711426275647398E-2</v>
      </c>
      <c r="E34" s="23">
        <v>5.4896520152106004E-4</v>
      </c>
      <c r="F34" s="23">
        <v>0.28144878970943998</v>
      </c>
      <c r="G34" s="23">
        <v>1.05790371093096E-5</v>
      </c>
      <c r="H34" s="24">
        <f t="shared" si="3"/>
        <v>-9.1252820792042666</v>
      </c>
      <c r="I34" s="25">
        <f t="shared" si="1"/>
        <v>0.37567851569497712</v>
      </c>
      <c r="J34" s="25">
        <f t="shared" si="4"/>
        <v>1.4204639299886246</v>
      </c>
      <c r="K34" s="25">
        <v>1.88</v>
      </c>
      <c r="L34" s="12" t="s">
        <v>119</v>
      </c>
    </row>
    <row r="35" spans="1:12" x14ac:dyDescent="0.25">
      <c r="A35" s="20" t="s">
        <v>29</v>
      </c>
      <c r="B35" s="22">
        <v>1.5796700167644601E-3</v>
      </c>
      <c r="C35" s="22">
        <v>2.17457981106366E-5</v>
      </c>
      <c r="D35" s="23">
        <v>2.0774260584746299E-2</v>
      </c>
      <c r="E35" s="23">
        <v>3.3469793872971404E-4</v>
      </c>
      <c r="F35" s="23">
        <v>0.28148230559429505</v>
      </c>
      <c r="G35" s="23">
        <v>1.35258329627516E-5</v>
      </c>
      <c r="H35" s="24">
        <f t="shared" si="3"/>
        <v>-6.0611666595389302</v>
      </c>
      <c r="I35" s="25">
        <f t="shared" si="1"/>
        <v>0.48032394616703833</v>
      </c>
      <c r="J35" s="25">
        <f t="shared" si="4"/>
        <v>1.4204639299886246</v>
      </c>
      <c r="K35" s="25">
        <v>1.88</v>
      </c>
      <c r="L35" s="25">
        <v>1.86</v>
      </c>
    </row>
    <row r="36" spans="1:12" x14ac:dyDescent="0.25">
      <c r="A36" s="20" t="s">
        <v>30</v>
      </c>
      <c r="B36" s="22">
        <v>8.1112802068263208E-4</v>
      </c>
      <c r="C36" s="22">
        <v>6.0502860239192198E-6</v>
      </c>
      <c r="D36" s="23">
        <v>8.8544012105755514E-3</v>
      </c>
      <c r="E36" s="23">
        <v>8.5567743217448403E-5</v>
      </c>
      <c r="F36" s="23">
        <v>0.28161640114323</v>
      </c>
      <c r="G36" s="23">
        <v>1.57618080075728E-5</v>
      </c>
      <c r="H36" s="24">
        <f t="shared" si="3"/>
        <v>-0.33434042139957043</v>
      </c>
      <c r="I36" s="25">
        <f t="shared" si="1"/>
        <v>0.20123207595590387</v>
      </c>
      <c r="J36" s="25">
        <f t="shared" si="4"/>
        <v>0.65950486037857914</v>
      </c>
      <c r="K36" s="25">
        <v>1.88</v>
      </c>
      <c r="L36" s="25">
        <v>1.87</v>
      </c>
    </row>
    <row r="37" spans="1:12" x14ac:dyDescent="0.25">
      <c r="A37" s="20" t="s">
        <v>31</v>
      </c>
      <c r="B37" s="22">
        <v>2.3312765097037703E-3</v>
      </c>
      <c r="C37" s="22">
        <v>1.52183948622548E-5</v>
      </c>
      <c r="D37" s="23">
        <v>3.2301086806854097E-2</v>
      </c>
      <c r="E37" s="23">
        <v>2.3299488449069402E-4</v>
      </c>
      <c r="F37" s="23">
        <v>0.281394962053507</v>
      </c>
      <c r="G37" s="23">
        <v>1.21869427501867E-5</v>
      </c>
      <c r="H37" s="24">
        <f t="shared" si="3"/>
        <v>-10.106486885559374</v>
      </c>
      <c r="I37" s="25">
        <f t="shared" si="1"/>
        <v>0.43277781483719302</v>
      </c>
      <c r="J37" s="25">
        <f t="shared" si="4"/>
        <v>1.4204639299886246</v>
      </c>
      <c r="K37" s="25">
        <v>1.88</v>
      </c>
      <c r="L37" s="25">
        <v>1.88</v>
      </c>
    </row>
    <row r="38" spans="1:12" x14ac:dyDescent="0.25">
      <c r="A38" s="20" t="s">
        <v>32</v>
      </c>
      <c r="B38" s="22">
        <v>3.5862147839743602E-3</v>
      </c>
      <c r="C38" s="22">
        <v>5.5992815144136701E-5</v>
      </c>
      <c r="D38" s="23">
        <v>5.1680310551155004E-2</v>
      </c>
      <c r="E38" s="23">
        <v>8.6402072327782203E-4</v>
      </c>
      <c r="F38" s="23">
        <v>0.28145786495442204</v>
      </c>
      <c r="G38" s="23">
        <v>1.10287519961228E-5</v>
      </c>
      <c r="H38" s="24">
        <f t="shared" si="3"/>
        <v>-9.4482021868780297</v>
      </c>
      <c r="I38" s="25">
        <f t="shared" si="1"/>
        <v>0.39164861008189611</v>
      </c>
      <c r="J38" s="25">
        <f t="shared" si="4"/>
        <v>1.4204639299886246</v>
      </c>
      <c r="K38" s="25">
        <v>1.88</v>
      </c>
      <c r="L38" s="25">
        <v>1.88</v>
      </c>
    </row>
    <row r="39" spans="1:12" x14ac:dyDescent="0.25">
      <c r="A39" s="20" t="s">
        <v>33</v>
      </c>
      <c r="B39" s="22">
        <v>1.14857771011192E-3</v>
      </c>
      <c r="C39" s="22">
        <v>1.10160671475903E-5</v>
      </c>
      <c r="D39" s="23">
        <v>1.4205393895071099E-2</v>
      </c>
      <c r="E39" s="23">
        <v>1.7359083407126602E-4</v>
      </c>
      <c r="F39" s="23">
        <v>0.28152359806155303</v>
      </c>
      <c r="G39" s="23">
        <v>1.14860409694228E-5</v>
      </c>
      <c r="H39" s="24">
        <f t="shared" si="3"/>
        <v>-4.0535873384250909</v>
      </c>
      <c r="I39" s="25">
        <f t="shared" si="1"/>
        <v>0.40788767238564283</v>
      </c>
      <c r="J39" s="25">
        <f t="shared" si="4"/>
        <v>1.4204639299886246</v>
      </c>
      <c r="K39" s="25">
        <v>1.88</v>
      </c>
      <c r="L39" s="25">
        <v>1.88</v>
      </c>
    </row>
    <row r="40" spans="1:12" x14ac:dyDescent="0.25">
      <c r="A40" s="20" t="s">
        <v>34</v>
      </c>
      <c r="B40" s="22">
        <v>1.6435350176582601E-3</v>
      </c>
      <c r="C40" s="22">
        <v>3.3155817727796402E-5</v>
      </c>
      <c r="D40" s="23">
        <v>2.1738760370898801E-2</v>
      </c>
      <c r="E40" s="23">
        <v>5.0987057803344906E-4</v>
      </c>
      <c r="F40" s="23">
        <v>0.28150527066129905</v>
      </c>
      <c r="G40" s="23">
        <v>1.1579778275983199E-5</v>
      </c>
      <c r="H40" s="24">
        <f t="shared" si="3"/>
        <v>-5.3258165178327044</v>
      </c>
      <c r="I40" s="25">
        <f t="shared" si="1"/>
        <v>0.41121643395758412</v>
      </c>
      <c r="J40" s="25">
        <f t="shared" si="4"/>
        <v>1.4204639299886246</v>
      </c>
      <c r="K40" s="25">
        <v>1.88</v>
      </c>
      <c r="L40" s="25">
        <v>1.88</v>
      </c>
    </row>
    <row r="41" spans="1:12" x14ac:dyDescent="0.25">
      <c r="A41" s="20" t="s">
        <v>35</v>
      </c>
      <c r="B41" s="22">
        <v>1.6605679505275902E-3</v>
      </c>
      <c r="C41" s="22">
        <v>3.6811802728331902E-5</v>
      </c>
      <c r="D41" s="23">
        <v>2.1974927346520699E-2</v>
      </c>
      <c r="E41" s="23">
        <v>5.6562575939045909E-4</v>
      </c>
      <c r="F41" s="23">
        <v>0.28141770185745102</v>
      </c>
      <c r="G41" s="23">
        <v>9.9178331281012688E-6</v>
      </c>
      <c r="H41" s="24">
        <f t="shared" si="3"/>
        <v>-8.4569196419370662</v>
      </c>
      <c r="I41" s="25">
        <f t="shared" si="1"/>
        <v>0.35219810555320308</v>
      </c>
      <c r="J41" s="25">
        <f t="shared" si="4"/>
        <v>1.4204639299886246</v>
      </c>
      <c r="K41" s="25">
        <v>1.88</v>
      </c>
      <c r="L41" s="12" t="s">
        <v>119</v>
      </c>
    </row>
    <row r="42" spans="1:12" x14ac:dyDescent="0.25">
      <c r="A42" s="20" t="s">
        <v>36</v>
      </c>
      <c r="B42" s="22">
        <v>2.1735185314630001E-3</v>
      </c>
      <c r="C42" s="22">
        <v>1.6202472481203699E-5</v>
      </c>
      <c r="D42" s="23">
        <v>2.9901313355912198E-2</v>
      </c>
      <c r="E42" s="23">
        <v>2.4690134108897201E-4</v>
      </c>
      <c r="F42" s="23">
        <v>0.281416896176716</v>
      </c>
      <c r="G42" s="23">
        <v>1.2611841427411699E-5</v>
      </c>
      <c r="H42" s="24">
        <f t="shared" si="3"/>
        <v>-9.1295119112633216</v>
      </c>
      <c r="I42" s="25">
        <f t="shared" si="1"/>
        <v>0.44786664595952708</v>
      </c>
      <c r="J42" s="25">
        <f t="shared" si="4"/>
        <v>1.4204639299886246</v>
      </c>
      <c r="K42" s="25">
        <v>1.88</v>
      </c>
      <c r="L42" s="25">
        <v>1.86</v>
      </c>
    </row>
    <row r="43" spans="1:12" x14ac:dyDescent="0.25">
      <c r="A43" s="20" t="s">
        <v>37</v>
      </c>
      <c r="B43" s="22">
        <v>9.4639337660317108E-4</v>
      </c>
      <c r="C43" s="22">
        <v>1.44178414251439E-5</v>
      </c>
      <c r="D43" s="23">
        <v>1.1038494938994E-2</v>
      </c>
      <c r="E43" s="23">
        <v>2.2270915180626301E-4</v>
      </c>
      <c r="F43" s="23">
        <v>0.28164190258856603</v>
      </c>
      <c r="G43" s="23">
        <v>1.5521315562737002E-5</v>
      </c>
      <c r="H43" s="24">
        <f t="shared" si="3"/>
        <v>0.4014416813613586</v>
      </c>
      <c r="I43" s="25">
        <f t="shared" si="1"/>
        <v>0.55118672257048473</v>
      </c>
      <c r="J43" s="25">
        <f t="shared" si="4"/>
        <v>1.4204639299886246</v>
      </c>
      <c r="K43" s="25">
        <v>1.88</v>
      </c>
      <c r="L43" s="25">
        <v>1.88</v>
      </c>
    </row>
    <row r="44" spans="1:12" x14ac:dyDescent="0.25">
      <c r="A44" s="20" t="s">
        <v>38</v>
      </c>
      <c r="B44" s="22">
        <v>1.20954879566515E-3</v>
      </c>
      <c r="C44" s="22">
        <v>1.6058067219134601E-5</v>
      </c>
      <c r="D44" s="23">
        <v>1.5074085165477499E-2</v>
      </c>
      <c r="E44" s="23">
        <v>2.4619454100787303E-4</v>
      </c>
      <c r="F44" s="23">
        <v>0.28147605538779602</v>
      </c>
      <c r="G44" s="23">
        <v>1.6381507627034399E-5</v>
      </c>
      <c r="H44" s="24">
        <f t="shared" si="3"/>
        <v>-5.8184554941465016</v>
      </c>
      <c r="I44" s="25">
        <f t="shared" si="1"/>
        <v>0.58173351757728753</v>
      </c>
      <c r="J44" s="25">
        <f t="shared" si="4"/>
        <v>1.4204639299886246</v>
      </c>
      <c r="K44" s="25">
        <v>1.88</v>
      </c>
      <c r="L44" s="25">
        <v>1.86</v>
      </c>
    </row>
    <row r="45" spans="1:12" x14ac:dyDescent="0.25">
      <c r="A45" s="20" t="s">
        <v>39</v>
      </c>
      <c r="B45" s="22">
        <v>1.4637804037409702E-3</v>
      </c>
      <c r="C45" s="22">
        <v>8.5808382248754702E-6</v>
      </c>
      <c r="D45" s="23">
        <v>1.8945801679588599E-2</v>
      </c>
      <c r="E45" s="23">
        <v>1.2799595463276801E-4</v>
      </c>
      <c r="F45" s="23">
        <v>0.281576259927244</v>
      </c>
      <c r="G45" s="23">
        <v>1.6088031322698801E-5</v>
      </c>
      <c r="H45" s="24">
        <f t="shared" si="3"/>
        <v>-2.5791932782492921</v>
      </c>
      <c r="I45" s="25">
        <f t="shared" si="1"/>
        <v>0.57131170496105277</v>
      </c>
      <c r="J45" s="25">
        <f t="shared" si="4"/>
        <v>1.4204639299886246</v>
      </c>
      <c r="K45" s="25">
        <v>1.88</v>
      </c>
      <c r="L45" s="12" t="s">
        <v>119</v>
      </c>
    </row>
    <row r="46" spans="1:12" x14ac:dyDescent="0.25">
      <c r="A46" s="20" t="s">
        <v>15</v>
      </c>
      <c r="B46" s="22"/>
      <c r="C46" s="22"/>
      <c r="D46" s="23"/>
      <c r="E46" s="23"/>
      <c r="F46" s="23">
        <f>AVERAGE(F26:F45)</f>
        <v>0.28152090867171353</v>
      </c>
      <c r="G46" s="23"/>
      <c r="H46" s="24">
        <f>AVERAGE(H26:H45)</f>
        <v>-5.207700902888968</v>
      </c>
      <c r="I46" s="25"/>
      <c r="J46" s="25"/>
      <c r="K46" s="25"/>
      <c r="L46" s="12"/>
    </row>
    <row r="47" spans="1:12" x14ac:dyDescent="0.25">
      <c r="A47" s="6"/>
      <c r="B47" s="11"/>
      <c r="C47" s="11"/>
      <c r="D47" s="11"/>
      <c r="E47" s="11"/>
      <c r="F47" s="11"/>
      <c r="G47" s="11"/>
      <c r="H47" s="11"/>
      <c r="I47" s="25"/>
      <c r="J47" s="11"/>
      <c r="K47" s="11"/>
      <c r="L47" s="12"/>
    </row>
    <row r="48" spans="1:12" x14ac:dyDescent="0.25">
      <c r="A48" s="20" t="s">
        <v>40</v>
      </c>
      <c r="B48" s="22">
        <v>9.144423802429321E-4</v>
      </c>
      <c r="C48" s="22">
        <v>1.86100243270423E-6</v>
      </c>
      <c r="D48" s="23">
        <v>1.0523718297717699E-2</v>
      </c>
      <c r="E48" s="23">
        <v>2.84482996999776E-5</v>
      </c>
      <c r="F48" s="23">
        <v>0.28105428637514701</v>
      </c>
      <c r="G48" s="23">
        <v>8.9584407085617899E-6</v>
      </c>
      <c r="H48" s="24">
        <f t="shared" ref="H48:H71" si="5">(((F48-(((EXP(1.848*10^(-2)*K48))-1)*B48))/(0.282785-(((EXP(1.848*10^(-2)*K48))-1)*0.0336)))-1)*10^(4)</f>
        <v>-20.425710550218135</v>
      </c>
      <c r="I48" s="25">
        <f t="shared" si="1"/>
        <v>0.31812854738744534</v>
      </c>
      <c r="J48" s="25">
        <f t="shared" ref="J48:J71" si="6">ABS(ABS((((F48-(((EXP(1.867*10^(-2)*K48))-1)*B48))/(0.282802-(((EXP(1.867*10^(-2)*K48))-1)*0.0337)))-1)*10^(4))-ABS(((((F48+0.00004)-(((EXP(1.867*10^(-2)*K48))-1)*B48))/(0.282802-(((EXP(1.867*10^(-2)*K48))-1)*0.0337)))-1)*10^(4)))</f>
        <v>1.4204639299886281</v>
      </c>
      <c r="K48" s="25">
        <v>1.88</v>
      </c>
      <c r="L48" s="25">
        <v>2</v>
      </c>
    </row>
    <row r="49" spans="1:12" x14ac:dyDescent="0.25">
      <c r="A49" s="20" t="s">
        <v>41</v>
      </c>
      <c r="B49" s="22">
        <v>1.0285220178433E-3</v>
      </c>
      <c r="C49" s="22">
        <v>5.1337038540542799E-6</v>
      </c>
      <c r="D49" s="23">
        <v>1.2257285884436499E-2</v>
      </c>
      <c r="E49" s="23">
        <v>7.9447860417392594E-5</v>
      </c>
      <c r="F49" s="23">
        <v>0.28115794368944302</v>
      </c>
      <c r="G49" s="23">
        <v>1.1927504519229699E-5</v>
      </c>
      <c r="H49" s="24">
        <f t="shared" si="5"/>
        <v>-16.887881278581098</v>
      </c>
      <c r="I49" s="25">
        <f t="shared" si="1"/>
        <v>0.42356474860949689</v>
      </c>
      <c r="J49" s="25">
        <f t="shared" si="6"/>
        <v>1.4204639299897366</v>
      </c>
      <c r="K49" s="25">
        <v>1.88</v>
      </c>
      <c r="L49" s="12" t="s">
        <v>119</v>
      </c>
    </row>
    <row r="50" spans="1:12" x14ac:dyDescent="0.25">
      <c r="A50" s="20" t="s">
        <v>42</v>
      </c>
      <c r="B50" s="22">
        <v>1.1228881239191502E-3</v>
      </c>
      <c r="C50" s="22">
        <v>1.23794636689111E-5</v>
      </c>
      <c r="D50" s="23">
        <v>1.36854483936335E-2</v>
      </c>
      <c r="E50" s="23">
        <v>1.8948569927879102E-4</v>
      </c>
      <c r="F50" s="23">
        <v>0.28136377145916303</v>
      </c>
      <c r="G50" s="23">
        <v>1.2621393787323899E-5</v>
      </c>
      <c r="H50" s="24">
        <f t="shared" si="5"/>
        <v>-9.6970537145135705</v>
      </c>
      <c r="I50" s="25">
        <f t="shared" si="1"/>
        <v>0.44820586552751784</v>
      </c>
      <c r="J50" s="25">
        <f t="shared" si="6"/>
        <v>1.4204639299886246</v>
      </c>
      <c r="K50" s="25">
        <v>1.88</v>
      </c>
      <c r="L50" s="25">
        <v>2.0099999999999998</v>
      </c>
    </row>
    <row r="51" spans="1:12" x14ac:dyDescent="0.25">
      <c r="A51" s="20" t="s">
        <v>43</v>
      </c>
      <c r="B51" s="22">
        <v>2.0760734313470201E-3</v>
      </c>
      <c r="C51" s="22">
        <v>9.025569361363509E-6</v>
      </c>
      <c r="D51" s="23">
        <v>2.8362434088793399E-2</v>
      </c>
      <c r="E51" s="23">
        <v>1.3861111010380302E-4</v>
      </c>
      <c r="F51" s="23">
        <v>0.28153969558210101</v>
      </c>
      <c r="G51" s="23">
        <v>9.95181985321145E-6</v>
      </c>
      <c r="H51" s="24">
        <f t="shared" si="5"/>
        <v>-4.6463563396603735</v>
      </c>
      <c r="I51" s="25">
        <f t="shared" si="1"/>
        <v>0.35340502848035804</v>
      </c>
      <c r="J51" s="25">
        <f t="shared" si="6"/>
        <v>1.4204639299886246</v>
      </c>
      <c r="K51" s="25">
        <v>1.88</v>
      </c>
      <c r="L51" s="25">
        <v>2</v>
      </c>
    </row>
    <row r="52" spans="1:12" x14ac:dyDescent="0.25">
      <c r="A52" s="20" t="s">
        <v>44</v>
      </c>
      <c r="B52" s="22">
        <v>9.6209373752753808E-4</v>
      </c>
      <c r="C52" s="22">
        <v>4.0075908048942996E-6</v>
      </c>
      <c r="D52" s="23">
        <v>1.1263947240648001E-2</v>
      </c>
      <c r="E52" s="23">
        <v>6.1434935808190604E-5</v>
      </c>
      <c r="F52" s="23">
        <v>0.28106093101788204</v>
      </c>
      <c r="G52" s="23">
        <v>1.2620109958864299E-5</v>
      </c>
      <c r="H52" s="24">
        <f t="shared" si="5"/>
        <v>-20.249571479930005</v>
      </c>
      <c r="I52" s="25">
        <f t="shared" si="1"/>
        <v>0.44816027472638353</v>
      </c>
      <c r="J52" s="25">
        <f t="shared" si="6"/>
        <v>1.4204639299886246</v>
      </c>
      <c r="K52" s="25">
        <v>1.88</v>
      </c>
      <c r="L52" s="12" t="s">
        <v>119</v>
      </c>
    </row>
    <row r="53" spans="1:12" x14ac:dyDescent="0.25">
      <c r="A53" s="20" t="s">
        <v>45</v>
      </c>
      <c r="B53" s="22">
        <v>3.3641298933158401E-3</v>
      </c>
      <c r="C53" s="22">
        <v>2.0460286919608698E-5</v>
      </c>
      <c r="D53" s="23">
        <v>4.8222183523128098E-2</v>
      </c>
      <c r="E53" s="23">
        <v>3.1188790147656804E-4</v>
      </c>
      <c r="F53" s="23">
        <v>0.28161343934502903</v>
      </c>
      <c r="G53" s="23">
        <v>1.3519540430701799E-5</v>
      </c>
      <c r="H53" s="24">
        <f t="shared" si="5"/>
        <v>-3.6446719960470109</v>
      </c>
      <c r="I53" s="25">
        <f t="shared" si="1"/>
        <v>0.48010048829705276</v>
      </c>
      <c r="J53" s="25">
        <f t="shared" si="6"/>
        <v>1.4204639299886246</v>
      </c>
      <c r="K53" s="25">
        <v>1.88</v>
      </c>
      <c r="L53" s="25">
        <v>1.98</v>
      </c>
    </row>
    <row r="54" spans="1:12" x14ac:dyDescent="0.25">
      <c r="A54" s="20" t="s">
        <v>46</v>
      </c>
      <c r="B54" s="22">
        <v>1.1226805477039701E-3</v>
      </c>
      <c r="C54" s="22">
        <v>8.2303397903404593E-6</v>
      </c>
      <c r="D54" s="23">
        <v>1.3703942115740299E-2</v>
      </c>
      <c r="E54" s="23">
        <v>1.26173460284355E-4</v>
      </c>
      <c r="F54" s="23">
        <v>0.28163567039780302</v>
      </c>
      <c r="G54" s="23">
        <v>1.38370468923392E-5</v>
      </c>
      <c r="H54" s="24">
        <f t="shared" si="5"/>
        <v>-4.1192976940607196E-2</v>
      </c>
      <c r="I54" s="25">
        <f t="shared" si="1"/>
        <v>0.30852457258534471</v>
      </c>
      <c r="J54" s="25">
        <f t="shared" si="6"/>
        <v>1.2376128523716723</v>
      </c>
      <c r="K54" s="25">
        <v>1.88</v>
      </c>
      <c r="L54" s="25">
        <v>1.92</v>
      </c>
    </row>
    <row r="55" spans="1:12" x14ac:dyDescent="0.25">
      <c r="A55" s="20" t="s">
        <v>47</v>
      </c>
      <c r="B55" s="22">
        <v>2.03327009761229E-3</v>
      </c>
      <c r="C55" s="22">
        <v>2.2116967397927498E-5</v>
      </c>
      <c r="D55" s="23">
        <v>2.7706957445218099E-2</v>
      </c>
      <c r="E55" s="23">
        <v>3.4070678477278102E-4</v>
      </c>
      <c r="F55" s="23">
        <v>0.28146298054249302</v>
      </c>
      <c r="G55" s="23">
        <v>1.38862810020023E-5</v>
      </c>
      <c r="H55" s="24">
        <f t="shared" si="5"/>
        <v>-7.3169024490027379</v>
      </c>
      <c r="I55" s="25">
        <f t="shared" si="1"/>
        <v>0.49312403212597999</v>
      </c>
      <c r="J55" s="25">
        <f t="shared" si="6"/>
        <v>1.4204639299886246</v>
      </c>
      <c r="K55" s="25">
        <v>1.88</v>
      </c>
      <c r="L55" s="12" t="s">
        <v>119</v>
      </c>
    </row>
    <row r="56" spans="1:12" x14ac:dyDescent="0.25">
      <c r="A56" s="20" t="s">
        <v>48</v>
      </c>
      <c r="B56" s="22">
        <v>1.5977713890530801E-3</v>
      </c>
      <c r="C56" s="22">
        <v>3.1795100451555199E-5</v>
      </c>
      <c r="D56" s="23">
        <v>2.10344893714201E-2</v>
      </c>
      <c r="E56" s="23">
        <v>4.8950967365438505E-4</v>
      </c>
      <c r="F56" s="23">
        <v>0.28173796205712803</v>
      </c>
      <c r="G56" s="23">
        <v>1.7854404820662098E-5</v>
      </c>
      <c r="H56" s="24">
        <f t="shared" si="5"/>
        <v>2.9949098809600727</v>
      </c>
      <c r="I56" s="25">
        <f t="shared" si="1"/>
        <v>0.63403845097953493</v>
      </c>
      <c r="J56" s="25">
        <f t="shared" si="6"/>
        <v>1.4204639299886246</v>
      </c>
      <c r="K56" s="25">
        <v>1.88</v>
      </c>
      <c r="L56" s="25">
        <v>1.89</v>
      </c>
    </row>
    <row r="57" spans="1:12" x14ac:dyDescent="0.25">
      <c r="A57" s="20" t="s">
        <v>49</v>
      </c>
      <c r="B57" s="22">
        <v>1.5952171821740301E-3</v>
      </c>
      <c r="C57" s="22">
        <v>1.0811111662680499E-5</v>
      </c>
      <c r="D57" s="23">
        <v>2.09880264602938E-2</v>
      </c>
      <c r="E57" s="23">
        <v>1.66850574286447E-4</v>
      </c>
      <c r="F57" s="23">
        <v>0.28105369485854104</v>
      </c>
      <c r="G57" s="23">
        <v>1.2702629246139299E-5</v>
      </c>
      <c r="H57" s="24">
        <f t="shared" si="5"/>
        <v>-21.301391533407042</v>
      </c>
      <c r="I57" s="25">
        <f t="shared" si="1"/>
        <v>0.45109066650339713</v>
      </c>
      <c r="J57" s="25">
        <f t="shared" si="6"/>
        <v>1.4204639299886281</v>
      </c>
      <c r="K57" s="25">
        <v>1.88</v>
      </c>
      <c r="L57" s="25">
        <v>2.73</v>
      </c>
    </row>
    <row r="58" spans="1:12" x14ac:dyDescent="0.25">
      <c r="A58" s="20" t="s">
        <v>50</v>
      </c>
      <c r="B58" s="22">
        <v>2.4100899264167001E-3</v>
      </c>
      <c r="C58" s="22">
        <v>1.0810147858154001E-5</v>
      </c>
      <c r="D58" s="23">
        <v>3.3504692385432702E-2</v>
      </c>
      <c r="E58" s="23">
        <v>1.6603805079998002E-4</v>
      </c>
      <c r="F58" s="23">
        <v>0.28124364591811601</v>
      </c>
      <c r="G58" s="23">
        <v>1.21704661373755E-5</v>
      </c>
      <c r="H58" s="24">
        <f t="shared" si="5"/>
        <v>-15.578929659403329</v>
      </c>
      <c r="I58" s="25">
        <f t="shared" si="1"/>
        <v>0.43219270398298093</v>
      </c>
      <c r="J58" s="25">
        <f t="shared" si="6"/>
        <v>1.4204639299886246</v>
      </c>
      <c r="K58" s="25">
        <v>1.88</v>
      </c>
      <c r="L58" s="12" t="s">
        <v>119</v>
      </c>
    </row>
    <row r="59" spans="1:12" x14ac:dyDescent="0.25">
      <c r="A59" s="20" t="s">
        <v>51</v>
      </c>
      <c r="B59" s="22">
        <v>2.0651424046331701E-3</v>
      </c>
      <c r="C59" s="22">
        <v>1.4584470134585001E-5</v>
      </c>
      <c r="D59" s="23">
        <v>2.8158045256379199E-2</v>
      </c>
      <c r="E59" s="23">
        <v>2.2331546756393603E-4</v>
      </c>
      <c r="F59" s="23">
        <v>0.28138635850702803</v>
      </c>
      <c r="G59" s="23">
        <v>1.07575949591225E-5</v>
      </c>
      <c r="H59" s="24">
        <f t="shared" si="5"/>
        <v>-10.077896968316846</v>
      </c>
      <c r="I59" s="25">
        <f t="shared" si="1"/>
        <v>0.38201939032145305</v>
      </c>
      <c r="J59" s="25">
        <f t="shared" si="6"/>
        <v>1.4204639299886246</v>
      </c>
      <c r="K59" s="25">
        <v>1.88</v>
      </c>
      <c r="L59" s="25">
        <v>1.97</v>
      </c>
    </row>
    <row r="60" spans="1:12" x14ac:dyDescent="0.25">
      <c r="A60" s="20" t="s">
        <v>52</v>
      </c>
      <c r="B60" s="22">
        <v>7.2907760939836409E-4</v>
      </c>
      <c r="C60" s="22">
        <v>3.4072224210832096E-6</v>
      </c>
      <c r="D60" s="23">
        <v>7.6842457168483707E-3</v>
      </c>
      <c r="E60" s="23">
        <v>5.1892818826881296E-5</v>
      </c>
      <c r="F60" s="23">
        <v>0.28152015880932801</v>
      </c>
      <c r="G60" s="23">
        <v>2.1347589483504599E-5</v>
      </c>
      <c r="H60" s="24">
        <f t="shared" si="5"/>
        <v>-3.6490618805840036</v>
      </c>
      <c r="I60" s="25">
        <f t="shared" si="1"/>
        <v>0.75808702133861594</v>
      </c>
      <c r="J60" s="25">
        <f t="shared" si="6"/>
        <v>1.4204639299886246</v>
      </c>
      <c r="K60" s="25">
        <v>1.88</v>
      </c>
      <c r="L60" s="25">
        <v>1.9300000000000002</v>
      </c>
    </row>
    <row r="61" spans="1:12" x14ac:dyDescent="0.25">
      <c r="A61" s="20" t="s">
        <v>53</v>
      </c>
      <c r="B61" s="22">
        <v>2.6359086837815303E-3</v>
      </c>
      <c r="C61" s="22">
        <v>2.9762777839022898E-5</v>
      </c>
      <c r="D61" s="23">
        <v>3.6933353820415196E-2</v>
      </c>
      <c r="E61" s="23">
        <v>4.5598523511919105E-4</v>
      </c>
      <c r="F61" s="23">
        <v>0.28127724050545805</v>
      </c>
      <c r="G61" s="23">
        <v>1.9120543355930799E-5</v>
      </c>
      <c r="H61" s="24">
        <f t="shared" si="5"/>
        <v>-14.669430929377114</v>
      </c>
      <c r="I61" s="25">
        <f t="shared" si="1"/>
        <v>0.67900105397367128</v>
      </c>
      <c r="J61" s="25">
        <f t="shared" si="6"/>
        <v>1.4204639299886246</v>
      </c>
      <c r="K61" s="25">
        <v>1.88</v>
      </c>
      <c r="L61" s="25">
        <v>1.98</v>
      </c>
    </row>
    <row r="62" spans="1:12" x14ac:dyDescent="0.25">
      <c r="A62" s="20" t="s">
        <v>54</v>
      </c>
      <c r="B62" s="22">
        <v>2.5308760568913701E-3</v>
      </c>
      <c r="C62" s="22">
        <v>1.38156418398404E-5</v>
      </c>
      <c r="D62" s="23">
        <v>3.5357557854312299E-2</v>
      </c>
      <c r="E62" s="23">
        <v>2.12195963443347E-4</v>
      </c>
      <c r="F62" s="23">
        <v>0.28136167947301</v>
      </c>
      <c r="G62" s="23">
        <v>1.17297465072669E-5</v>
      </c>
      <c r="H62" s="24">
        <f t="shared" si="5"/>
        <v>-11.538994927512425</v>
      </c>
      <c r="I62" s="25">
        <f t="shared" si="1"/>
        <v>0.41654204553709384</v>
      </c>
      <c r="J62" s="25">
        <f t="shared" si="6"/>
        <v>1.4204639299886246</v>
      </c>
      <c r="K62" s="25">
        <v>1.88</v>
      </c>
      <c r="L62" s="25">
        <v>1.97</v>
      </c>
    </row>
    <row r="63" spans="1:12" x14ac:dyDescent="0.25">
      <c r="A63" s="20" t="s">
        <v>55</v>
      </c>
      <c r="B63" s="22">
        <v>1.4214440330786102E-3</v>
      </c>
      <c r="C63" s="22">
        <v>5.2515622392275594E-6</v>
      </c>
      <c r="D63" s="23">
        <v>1.8315180413779698E-2</v>
      </c>
      <c r="E63" s="23">
        <v>8.0777581310681302E-5</v>
      </c>
      <c r="F63" s="23">
        <v>0.28158943541852904</v>
      </c>
      <c r="G63" s="23">
        <v>1.0537823933300499E-5</v>
      </c>
      <c r="H63" s="24">
        <f t="shared" si="5"/>
        <v>-2.0581578868106298</v>
      </c>
      <c r="I63" s="25">
        <f t="shared" si="1"/>
        <v>0.3742149699448305</v>
      </c>
      <c r="J63" s="25">
        <f t="shared" si="6"/>
        <v>1.4204639299886246</v>
      </c>
      <c r="K63" s="25">
        <v>1.88</v>
      </c>
      <c r="L63" s="25">
        <v>2.02</v>
      </c>
    </row>
    <row r="64" spans="1:12" x14ac:dyDescent="0.25">
      <c r="A64" s="20" t="s">
        <v>56</v>
      </c>
      <c r="B64" s="22">
        <v>1.42746137387937E-3</v>
      </c>
      <c r="C64" s="22">
        <v>1.00869723913366E-5</v>
      </c>
      <c r="D64" s="23">
        <v>1.8406045540242499E-2</v>
      </c>
      <c r="E64" s="23">
        <v>1.5467164984463101E-4</v>
      </c>
      <c r="F64" s="23">
        <v>0.28099372058957101</v>
      </c>
      <c r="G64" s="23">
        <v>2.31938451798173E-5</v>
      </c>
      <c r="H64" s="24">
        <f t="shared" si="5"/>
        <v>-23.220573073109428</v>
      </c>
      <c r="I64" s="25">
        <f t="shared" si="1"/>
        <v>0.82365051189081839</v>
      </c>
      <c r="J64" s="25">
        <f t="shared" si="6"/>
        <v>1.4204639299886281</v>
      </c>
      <c r="K64" s="25">
        <v>1.88</v>
      </c>
      <c r="L64" s="25">
        <v>2.67</v>
      </c>
    </row>
    <row r="65" spans="1:12" x14ac:dyDescent="0.25">
      <c r="A65" s="20" t="s">
        <v>57</v>
      </c>
      <c r="B65" s="22">
        <v>3.3801153187734104E-3</v>
      </c>
      <c r="C65" s="22">
        <v>3.2606521496903399E-5</v>
      </c>
      <c r="D65" s="23">
        <v>4.83827667697403E-2</v>
      </c>
      <c r="E65" s="23">
        <v>4.9925588740178399E-4</v>
      </c>
      <c r="F65" s="23">
        <v>0.28144062807051901</v>
      </c>
      <c r="G65" s="23">
        <v>8.1581857259548898E-6</v>
      </c>
      <c r="H65" s="24">
        <f t="shared" si="5"/>
        <v>-9.8015671462481357</v>
      </c>
      <c r="I65" s="25">
        <f t="shared" si="1"/>
        <v>0.28971021394652574</v>
      </c>
      <c r="J65" s="25">
        <f t="shared" si="6"/>
        <v>1.4204639299886246</v>
      </c>
      <c r="K65" s="25">
        <v>1.88</v>
      </c>
      <c r="L65" s="25">
        <v>2.0099999999999998</v>
      </c>
    </row>
    <row r="66" spans="1:12" x14ac:dyDescent="0.25">
      <c r="A66" s="20" t="s">
        <v>58</v>
      </c>
      <c r="B66" s="22">
        <v>1.5992871902318201E-3</v>
      </c>
      <c r="C66" s="22">
        <v>5.9661770288895897E-5</v>
      </c>
      <c r="D66" s="23">
        <v>2.1044628910328003E-2</v>
      </c>
      <c r="E66" s="23">
        <v>9.175442640062361E-4</v>
      </c>
      <c r="F66" s="23">
        <v>0.281552303946701</v>
      </c>
      <c r="G66" s="23">
        <v>1.27455701712893E-5</v>
      </c>
      <c r="H66" s="24">
        <f t="shared" si="5"/>
        <v>-3.6000327489515982</v>
      </c>
      <c r="I66" s="25">
        <f t="shared" si="1"/>
        <v>0.45261556738562803</v>
      </c>
      <c r="J66" s="25">
        <f t="shared" si="6"/>
        <v>1.4204639299886246</v>
      </c>
      <c r="K66" s="25">
        <v>1.88</v>
      </c>
      <c r="L66" s="25">
        <v>1.96</v>
      </c>
    </row>
    <row r="67" spans="1:12" x14ac:dyDescent="0.25">
      <c r="A67" s="20" t="s">
        <v>59</v>
      </c>
      <c r="B67" s="22">
        <v>1.2637659394437901E-3</v>
      </c>
      <c r="C67" s="22">
        <v>7.5699387353411092E-6</v>
      </c>
      <c r="D67" s="23">
        <v>1.5899745129251099E-2</v>
      </c>
      <c r="E67" s="23">
        <v>1.16943895183921E-4</v>
      </c>
      <c r="F67" s="23">
        <v>0.28171997422723</v>
      </c>
      <c r="G67" s="23">
        <v>1.38972140515797E-5</v>
      </c>
      <c r="H67" s="24">
        <f t="shared" si="5"/>
        <v>2.7754564419102401</v>
      </c>
      <c r="I67" s="25">
        <f t="shared" si="1"/>
        <v>0.49351228219141063</v>
      </c>
      <c r="J67" s="25">
        <f t="shared" si="6"/>
        <v>1.4204639299886246</v>
      </c>
      <c r="K67" s="25">
        <v>1.88</v>
      </c>
      <c r="L67" s="25">
        <v>1.9</v>
      </c>
    </row>
    <row r="68" spans="1:12" x14ac:dyDescent="0.25">
      <c r="A68" s="20" t="s">
        <v>60</v>
      </c>
      <c r="B68" s="22">
        <v>2.09130045592702E-3</v>
      </c>
      <c r="C68" s="22">
        <v>5.3606080723148299E-6</v>
      </c>
      <c r="D68" s="23">
        <v>2.8596802748941899E-2</v>
      </c>
      <c r="E68" s="23">
        <v>8.1374092453345297E-5</v>
      </c>
      <c r="F68" s="23">
        <v>0.28157553008432101</v>
      </c>
      <c r="G68" s="23">
        <v>8.0562270826900005E-6</v>
      </c>
      <c r="H68" s="24">
        <f t="shared" si="5"/>
        <v>-3.392928066983103</v>
      </c>
      <c r="I68" s="25">
        <f t="shared" si="1"/>
        <v>0.2860894995682095</v>
      </c>
      <c r="J68" s="25">
        <f t="shared" si="6"/>
        <v>1.4204639299886246</v>
      </c>
      <c r="K68" s="25">
        <v>1.88</v>
      </c>
      <c r="L68" s="25">
        <v>1.94</v>
      </c>
    </row>
    <row r="69" spans="1:12" x14ac:dyDescent="0.25">
      <c r="A69" s="20" t="s">
        <v>61</v>
      </c>
      <c r="B69" s="22">
        <v>2.7023882714680204E-3</v>
      </c>
      <c r="C69" s="22">
        <v>3.1980624402453701E-5</v>
      </c>
      <c r="D69" s="23">
        <v>3.80183603307198E-2</v>
      </c>
      <c r="E69" s="23">
        <v>4.9142782592324409E-4</v>
      </c>
      <c r="F69" s="23">
        <v>0.28084184621842301</v>
      </c>
      <c r="G69" s="23">
        <v>1.0990260394598299E-5</v>
      </c>
      <c r="H69" s="24">
        <f t="shared" si="5"/>
        <v>-30.214494252336355</v>
      </c>
      <c r="I69" s="25">
        <f t="shared" si="1"/>
        <v>0.39028171179289473</v>
      </c>
      <c r="J69" s="25">
        <f t="shared" si="6"/>
        <v>1.4204639299886281</v>
      </c>
      <c r="K69" s="25">
        <v>1.88</v>
      </c>
      <c r="L69" s="25">
        <v>2.68</v>
      </c>
    </row>
    <row r="70" spans="1:12" x14ac:dyDescent="0.25">
      <c r="A70" s="20" t="s">
        <v>62</v>
      </c>
      <c r="B70" s="22">
        <v>2.2014669132336601E-3</v>
      </c>
      <c r="C70" s="22">
        <v>1.7258705530586E-5</v>
      </c>
      <c r="D70" s="23">
        <v>3.0277454676045701E-2</v>
      </c>
      <c r="E70" s="23">
        <v>2.6494255443464804E-4</v>
      </c>
      <c r="F70" s="23">
        <v>0.28146015471124702</v>
      </c>
      <c r="G70" s="23">
        <v>1.1889861604830099E-5</v>
      </c>
      <c r="H70" s="24">
        <f t="shared" si="5"/>
        <v>-7.6284144123917041</v>
      </c>
      <c r="I70" s="25">
        <f t="shared" si="1"/>
        <v>0.42222798855573451</v>
      </c>
      <c r="J70" s="25">
        <f t="shared" si="6"/>
        <v>1.4204639299886246</v>
      </c>
      <c r="K70" s="25">
        <v>1.88</v>
      </c>
      <c r="L70" s="12" t="s">
        <v>119</v>
      </c>
    </row>
    <row r="71" spans="1:12" x14ac:dyDescent="0.25">
      <c r="A71" s="20" t="s">
        <v>63</v>
      </c>
      <c r="B71" s="22">
        <v>2.2201593093316998E-3</v>
      </c>
      <c r="C71" s="22">
        <v>2.03310546150974E-5</v>
      </c>
      <c r="D71" s="23">
        <v>3.0550980305640699E-2</v>
      </c>
      <c r="E71" s="23">
        <v>3.1174226760685405E-4</v>
      </c>
      <c r="F71" s="23">
        <v>0.28139821036289703</v>
      </c>
      <c r="G71" s="23">
        <v>1.2063208593423001E-5</v>
      </c>
      <c r="H71" s="24">
        <f t="shared" si="5"/>
        <v>-9.851632302935176</v>
      </c>
      <c r="I71" s="25">
        <f t="shared" si="1"/>
        <v>0.428383817172584</v>
      </c>
      <c r="J71" s="25">
        <f t="shared" si="6"/>
        <v>1.4204639299886246</v>
      </c>
      <c r="K71" s="25">
        <v>1.88</v>
      </c>
      <c r="L71" s="12" t="s">
        <v>119</v>
      </c>
    </row>
    <row r="72" spans="1:12" x14ac:dyDescent="0.25">
      <c r="A72" s="20" t="s">
        <v>15</v>
      </c>
      <c r="B72" s="22"/>
      <c r="C72" s="22"/>
      <c r="D72" s="23"/>
      <c r="E72" s="23"/>
      <c r="F72" s="23"/>
      <c r="G72" s="23"/>
      <c r="H72" s="24">
        <f>AVERAGE(H48:H71)</f>
        <v>-10.155103343766253</v>
      </c>
      <c r="I72" s="25"/>
      <c r="J72" s="25"/>
      <c r="K72" s="25"/>
      <c r="L72" s="12"/>
    </row>
    <row r="73" spans="1:12" x14ac:dyDescent="0.25">
      <c r="A73" s="6"/>
      <c r="B73" s="11"/>
      <c r="C73" s="11"/>
      <c r="D73" s="11"/>
      <c r="E73" s="11"/>
      <c r="F73" s="11"/>
      <c r="G73" s="11"/>
      <c r="H73" s="11"/>
      <c r="I73" s="25"/>
      <c r="J73" s="11"/>
      <c r="K73" s="11"/>
      <c r="L73" s="12"/>
    </row>
    <row r="74" spans="1:12" x14ac:dyDescent="0.25">
      <c r="A74" s="20" t="s">
        <v>64</v>
      </c>
      <c r="B74" s="22">
        <v>1.1611141692957801E-3</v>
      </c>
      <c r="C74" s="22">
        <v>5.9600866462841693E-6</v>
      </c>
      <c r="D74" s="23">
        <v>1.43111986761967E-2</v>
      </c>
      <c r="E74" s="23">
        <v>9.1561974301730101E-5</v>
      </c>
      <c r="F74" s="23">
        <v>0.28125729080422601</v>
      </c>
      <c r="G74" s="23">
        <v>1.23116705016846E-5</v>
      </c>
      <c r="H74" s="24">
        <f t="shared" ref="H74:H82" si="7">(((F74-(((EXP(1.848*10^(-2)*K74))-1)*B74))/(0.282785-(((EXP(1.848*10^(-2)*K74))-1)*0.0336)))-1)*10^(4)</f>
        <v>-13.966453772574772</v>
      </c>
      <c r="I74" s="25">
        <f t="shared" ref="I74:I132" si="8">ABS(ABS((((F74-(((EXP(1.867*10^(-2)*K74))-1)*B74))/(0.282802-(((EXP(1.867*10^(-2)*K74))-1)*0.0337)))-1)*10^(4))-ABS(((((F74+G74)-(((EXP(1.867*10^(-2)*K74))-1)*B74))/(0.282802-(((EXP(1.867*10^(-2)*K74))-1)*0.0337)))-1)*10^(4)))</f>
        <v>0.437186866260042</v>
      </c>
      <c r="J74" s="25">
        <f t="shared" ref="J74:J89" si="9">ABS(ABS((((F74-(((EXP(1.867*10^(-2)*K74))-1)*B74))/(0.282802-(((EXP(1.867*10^(-2)*K74))-1)*0.0337)))-1)*10^(4))-ABS(((((F74+0.00004)-(((EXP(1.867*10^(-2)*K74))-1)*B74))/(0.282802-(((EXP(1.867*10^(-2)*K74))-1)*0.0337)))-1)*10^(4)))</f>
        <v>1.4203982025007278</v>
      </c>
      <c r="K74" s="25">
        <v>1.86</v>
      </c>
      <c r="L74" s="25">
        <v>1.87</v>
      </c>
    </row>
    <row r="75" spans="1:12" x14ac:dyDescent="0.25">
      <c r="A75" s="20" t="s">
        <v>65</v>
      </c>
      <c r="B75" s="22">
        <v>2.4341042019438803E-3</v>
      </c>
      <c r="C75" s="22">
        <v>1.9742599878732E-5</v>
      </c>
      <c r="D75" s="23">
        <v>3.38866902800741E-2</v>
      </c>
      <c r="E75" s="23">
        <v>3.0379426592317202E-4</v>
      </c>
      <c r="F75" s="23">
        <v>0.28122739142759801</v>
      </c>
      <c r="G75" s="23">
        <v>1.10652957383822E-5</v>
      </c>
      <c r="H75" s="24">
        <f t="shared" si="7"/>
        <v>-16.608984667011441</v>
      </c>
      <c r="I75" s="25">
        <f t="shared" si="8"/>
        <v>0.39292815442237838</v>
      </c>
      <c r="J75" s="25">
        <f t="shared" si="9"/>
        <v>1.4203982025018362</v>
      </c>
      <c r="K75" s="25">
        <v>1.86</v>
      </c>
      <c r="L75" s="25">
        <v>1.84</v>
      </c>
    </row>
    <row r="76" spans="1:12" x14ac:dyDescent="0.25">
      <c r="A76" s="20" t="s">
        <v>66</v>
      </c>
      <c r="B76" s="22">
        <v>1.9109259098963902E-3</v>
      </c>
      <c r="C76" s="22">
        <v>1.4279636980305099E-5</v>
      </c>
      <c r="D76" s="23">
        <v>2.5864604105014701E-2</v>
      </c>
      <c r="E76" s="23">
        <v>2.1979620980497601E-4</v>
      </c>
      <c r="F76" s="23">
        <v>0.28151518220126204</v>
      </c>
      <c r="G76" s="23">
        <v>1.64335153988344E-5</v>
      </c>
      <c r="H76" s="24">
        <f t="shared" si="7"/>
        <v>-5.7398210037273856</v>
      </c>
      <c r="I76" s="25">
        <f t="shared" si="8"/>
        <v>0.58355339333182599</v>
      </c>
      <c r="J76" s="25">
        <f t="shared" si="9"/>
        <v>1.420398202501838</v>
      </c>
      <c r="K76" s="25">
        <v>1.86</v>
      </c>
      <c r="L76" s="12" t="s">
        <v>119</v>
      </c>
    </row>
    <row r="77" spans="1:12" x14ac:dyDescent="0.25">
      <c r="A77" s="20" t="s">
        <v>67</v>
      </c>
      <c r="B77" s="22">
        <v>2.4002883000791902E-3</v>
      </c>
      <c r="C77" s="22">
        <v>4.3028549848733597E-5</v>
      </c>
      <c r="D77" s="23">
        <v>3.3369341222608005E-2</v>
      </c>
      <c r="E77" s="23">
        <v>6.6276482198800602E-4</v>
      </c>
      <c r="F77" s="23">
        <v>0.28153041869926504</v>
      </c>
      <c r="G77" s="23">
        <v>9.2253914059550092E-6</v>
      </c>
      <c r="H77" s="24">
        <f t="shared" si="7"/>
        <v>-5.8064623425535533</v>
      </c>
      <c r="I77" s="25">
        <f t="shared" si="8"/>
        <v>0.3275932342605703</v>
      </c>
      <c r="J77" s="25">
        <f t="shared" si="9"/>
        <v>1.4203982025007278</v>
      </c>
      <c r="K77" s="25">
        <v>1.86</v>
      </c>
      <c r="L77" s="12" t="s">
        <v>119</v>
      </c>
    </row>
    <row r="78" spans="1:12" x14ac:dyDescent="0.25">
      <c r="A78" s="20" t="s">
        <v>68</v>
      </c>
      <c r="B78" s="22">
        <v>1.1425976354969502E-3</v>
      </c>
      <c r="C78" s="22">
        <v>2.8842832926954299E-5</v>
      </c>
      <c r="D78" s="23">
        <v>1.4029439891539699E-2</v>
      </c>
      <c r="E78" s="23">
        <v>4.4318766197682405E-4</v>
      </c>
      <c r="F78" s="23">
        <v>0.28132630003192804</v>
      </c>
      <c r="G78" s="23">
        <v>2.8832145189917598E-5</v>
      </c>
      <c r="H78" s="24">
        <f t="shared" si="7"/>
        <v>-11.492935116138581</v>
      </c>
      <c r="I78" s="25">
        <f t="shared" si="8"/>
        <v>1.0238281800500904</v>
      </c>
      <c r="J78" s="25">
        <f t="shared" si="9"/>
        <v>1.4203982025007278</v>
      </c>
      <c r="K78" s="25">
        <v>1.86</v>
      </c>
      <c r="L78" s="25">
        <v>1.85</v>
      </c>
    </row>
    <row r="79" spans="1:12" x14ac:dyDescent="0.25">
      <c r="A79" s="20" t="s">
        <v>69</v>
      </c>
      <c r="B79" s="22">
        <v>2.7860770482917804E-3</v>
      </c>
      <c r="C79" s="22">
        <v>3.3561749263991298E-5</v>
      </c>
      <c r="D79" s="23">
        <v>3.9293671561015202E-2</v>
      </c>
      <c r="E79" s="23">
        <v>5.1740834725911699E-4</v>
      </c>
      <c r="F79" s="23">
        <v>0.28149066703222703</v>
      </c>
      <c r="G79" s="23">
        <v>9.8832616073331186E-6</v>
      </c>
      <c r="H79" s="24">
        <f t="shared" si="7"/>
        <v>-7.6971211912291171</v>
      </c>
      <c r="I79" s="25">
        <f t="shared" si="8"/>
        <v>0.35095417554864561</v>
      </c>
      <c r="J79" s="25">
        <f t="shared" si="9"/>
        <v>1.420398202501838</v>
      </c>
      <c r="K79" s="25">
        <v>1.86</v>
      </c>
      <c r="L79" s="25">
        <v>1.85</v>
      </c>
    </row>
    <row r="80" spans="1:12" x14ac:dyDescent="0.25">
      <c r="A80" s="20" t="s">
        <v>70</v>
      </c>
      <c r="B80" s="22">
        <v>2.3156123476868302E-3</v>
      </c>
      <c r="C80" s="22">
        <v>1.45584281202883E-5</v>
      </c>
      <c r="D80" s="23">
        <v>3.2036736420416899E-2</v>
      </c>
      <c r="E80" s="23">
        <v>2.2224909987404002E-4</v>
      </c>
      <c r="F80" s="23">
        <v>0.28138272376763102</v>
      </c>
      <c r="G80" s="23">
        <v>9.10837247525231E-6</v>
      </c>
      <c r="H80" s="24">
        <f t="shared" si="7"/>
        <v>-10.945973880042148</v>
      </c>
      <c r="I80" s="25">
        <f t="shared" si="8"/>
        <v>0.32343789728939143</v>
      </c>
      <c r="J80" s="25">
        <f t="shared" si="9"/>
        <v>1.4203982025007278</v>
      </c>
      <c r="K80" s="25">
        <v>1.86</v>
      </c>
      <c r="L80" s="25">
        <v>1.9300000000000002</v>
      </c>
    </row>
    <row r="81" spans="1:12" x14ac:dyDescent="0.25">
      <c r="A81" s="20" t="s">
        <v>71</v>
      </c>
      <c r="B81" s="22">
        <v>1.9061931852826202E-3</v>
      </c>
      <c r="C81" s="22">
        <v>4.8403389521117193E-6</v>
      </c>
      <c r="D81" s="23">
        <v>2.5763159317556898E-2</v>
      </c>
      <c r="E81" s="23">
        <v>7.4841496175226011E-5</v>
      </c>
      <c r="F81" s="23">
        <v>0.28151465320990204</v>
      </c>
      <c r="G81" s="23">
        <v>9.2683313217670005E-6</v>
      </c>
      <c r="H81" s="24">
        <f t="shared" si="7"/>
        <v>-5.7527284369363052</v>
      </c>
      <c r="I81" s="25">
        <f t="shared" si="8"/>
        <v>0.32911802874124874</v>
      </c>
      <c r="J81" s="25">
        <f t="shared" si="9"/>
        <v>1.420398202501838</v>
      </c>
      <c r="K81" s="25">
        <v>1.86</v>
      </c>
      <c r="L81" s="12" t="s">
        <v>119</v>
      </c>
    </row>
    <row r="82" spans="1:12" x14ac:dyDescent="0.25">
      <c r="A82" s="20" t="s">
        <v>72</v>
      </c>
      <c r="B82" s="22">
        <v>1.4556335970711801E-3</v>
      </c>
      <c r="C82" s="22">
        <v>1.4560574326316E-5</v>
      </c>
      <c r="D82" s="23">
        <v>1.8826278303420201E-2</v>
      </c>
      <c r="E82" s="23">
        <v>2.2418881268994402E-4</v>
      </c>
      <c r="F82" s="23">
        <v>0.28164354134485403</v>
      </c>
      <c r="G82" s="23">
        <v>1.18404453089131E-5</v>
      </c>
      <c r="H82" s="24">
        <f t="shared" si="7"/>
        <v>-0.61639188766338115</v>
      </c>
      <c r="I82" s="25">
        <f t="shared" si="8"/>
        <v>0.42045368083942769</v>
      </c>
      <c r="J82" s="25">
        <f t="shared" si="9"/>
        <v>6.6372489774257915E-2</v>
      </c>
      <c r="K82" s="25">
        <v>1.86</v>
      </c>
      <c r="L82" s="25">
        <v>1.86</v>
      </c>
    </row>
    <row r="83" spans="1:12" x14ac:dyDescent="0.25">
      <c r="A83" s="20" t="s">
        <v>73</v>
      </c>
      <c r="B83" s="22">
        <v>1.9847729442658201E-3</v>
      </c>
      <c r="C83" s="22">
        <v>3.3674703331946296E-5</v>
      </c>
      <c r="D83" s="23">
        <v>2.6983059154086199E-2</v>
      </c>
      <c r="E83" s="23">
        <v>5.2026457499828205E-4</v>
      </c>
      <c r="F83" s="23">
        <v>0.28163115746570705</v>
      </c>
      <c r="G83" s="23">
        <v>2.58315981234634E-5</v>
      </c>
      <c r="H83" s="24">
        <f>(((F83-(((EXP(1.848*10^(-2)*K83))-1)*B83))/(0.282785-(((EXP(1.848*10^(-2)*K83))-1)*0.0336)))-1)*10^(4)</f>
        <v>-1.7132307545375536</v>
      </c>
      <c r="I83" s="25">
        <f t="shared" si="8"/>
        <v>0.91727888855808182</v>
      </c>
      <c r="J83" s="25">
        <f t="shared" si="9"/>
        <v>1.4203982025007278</v>
      </c>
      <c r="K83" s="25">
        <v>1.86</v>
      </c>
      <c r="L83" s="12" t="s">
        <v>119</v>
      </c>
    </row>
    <row r="84" spans="1:12" s="5" customFormat="1" x14ac:dyDescent="0.25">
      <c r="A84" s="20" t="s">
        <v>74</v>
      </c>
      <c r="B84" s="22">
        <v>1.2332778460753999E-3</v>
      </c>
      <c r="C84" s="22">
        <v>5.7187204049331397E-6</v>
      </c>
      <c r="D84" s="23">
        <v>1.5437821820295199E-2</v>
      </c>
      <c r="E84" s="23">
        <v>8.7735372026469797E-5</v>
      </c>
      <c r="F84" s="23">
        <v>0.28179713187295702</v>
      </c>
      <c r="G84" s="23">
        <v>1.9709281141621299E-5</v>
      </c>
      <c r="H84" s="24">
        <f t="shared" ref="H84:H89" si="10">(((F84-(((EXP(1.848*10^(-2)*K84))-1)*B84))/(0.282785-(((EXP(1.848*10^(-2)*K84))-1)*0.0336)))-1)*10^(4)</f>
        <v>5.1137453217586781</v>
      </c>
      <c r="I84" s="25">
        <f t="shared" si="8"/>
        <v>0.69987568765528252</v>
      </c>
      <c r="J84" s="25">
        <f t="shared" si="9"/>
        <v>1.4203982025007278</v>
      </c>
      <c r="K84" s="25">
        <v>1.86</v>
      </c>
      <c r="L84" s="26" t="s">
        <v>119</v>
      </c>
    </row>
    <row r="85" spans="1:12" x14ac:dyDescent="0.25">
      <c r="A85" s="20" t="s">
        <v>75</v>
      </c>
      <c r="B85" s="22">
        <v>2.8170018750472404E-3</v>
      </c>
      <c r="C85" s="22">
        <v>1.53229965568662E-5</v>
      </c>
      <c r="D85" s="23">
        <v>3.9751395005109005E-2</v>
      </c>
      <c r="E85" s="23">
        <v>2.35928278740559E-4</v>
      </c>
      <c r="F85" s="23">
        <v>0.28150430594327702</v>
      </c>
      <c r="G85" s="23">
        <v>1.0532051043163499E-5</v>
      </c>
      <c r="H85" s="24">
        <f t="shared" si="10"/>
        <v>-7.2512045490036314</v>
      </c>
      <c r="I85" s="25">
        <f t="shared" si="8"/>
        <v>0.37399265925941449</v>
      </c>
      <c r="J85" s="25">
        <f t="shared" si="9"/>
        <v>1.420398202501838</v>
      </c>
      <c r="K85" s="25">
        <v>1.86</v>
      </c>
      <c r="L85" s="25">
        <v>1.85</v>
      </c>
    </row>
    <row r="86" spans="1:12" x14ac:dyDescent="0.25">
      <c r="A86" s="20" t="s">
        <v>76</v>
      </c>
      <c r="B86" s="22">
        <v>2.0478233148466998E-3</v>
      </c>
      <c r="C86" s="22">
        <v>1.7402193354343401E-5</v>
      </c>
      <c r="D86" s="23">
        <v>2.7943666489141299E-2</v>
      </c>
      <c r="E86" s="23">
        <v>2.6750353358105899E-4</v>
      </c>
      <c r="F86" s="23">
        <v>0.28153786337967801</v>
      </c>
      <c r="G86" s="23">
        <v>1.31501902018744E-5</v>
      </c>
      <c r="H86" s="24">
        <f t="shared" si="10"/>
        <v>-5.104409421905487</v>
      </c>
      <c r="I86" s="25">
        <f t="shared" si="8"/>
        <v>0.46696266313261958</v>
      </c>
      <c r="J86" s="25">
        <f t="shared" si="9"/>
        <v>1.420398202501838</v>
      </c>
      <c r="K86" s="25">
        <v>1.86</v>
      </c>
      <c r="L86" s="25">
        <v>1.85</v>
      </c>
    </row>
    <row r="87" spans="1:12" x14ac:dyDescent="0.25">
      <c r="A87" s="20" t="s">
        <v>77</v>
      </c>
      <c r="B87" s="22">
        <v>2.35757839759339E-3</v>
      </c>
      <c r="C87" s="22">
        <v>1.9062428461416301E-5</v>
      </c>
      <c r="D87" s="23">
        <v>3.2464711548500502E-2</v>
      </c>
      <c r="E87" s="23">
        <v>2.8019197535771902E-4</v>
      </c>
      <c r="F87" s="23">
        <v>0.28153966418707405</v>
      </c>
      <c r="G87" s="23">
        <v>1.0393398317143E-5</v>
      </c>
      <c r="H87" s="24">
        <f t="shared" si="10"/>
        <v>-5.4251168950003592</v>
      </c>
      <c r="I87" s="25">
        <f t="shared" si="8"/>
        <v>0.36906910719003427</v>
      </c>
      <c r="J87" s="25">
        <f t="shared" si="9"/>
        <v>1.420398202501838</v>
      </c>
      <c r="K87" s="25">
        <v>1.86</v>
      </c>
      <c r="L87" s="25">
        <v>1.97</v>
      </c>
    </row>
    <row r="88" spans="1:12" x14ac:dyDescent="0.25">
      <c r="A88" s="20" t="s">
        <v>78</v>
      </c>
      <c r="B88" s="22">
        <v>1.5768209341197402E-3</v>
      </c>
      <c r="C88" s="22">
        <v>1.4924102276673399E-5</v>
      </c>
      <c r="D88" s="23">
        <v>2.0690175138581901E-2</v>
      </c>
      <c r="E88" s="23">
        <v>2.2914815346930601E-4</v>
      </c>
      <c r="F88" s="23">
        <v>0.28146731329527402</v>
      </c>
      <c r="G88" s="23">
        <v>1.5999283411765699E-5</v>
      </c>
      <c r="H88" s="24">
        <f t="shared" si="10"/>
        <v>-7.0247587314886673</v>
      </c>
      <c r="I88" s="25">
        <f t="shared" si="8"/>
        <v>0.56813383498610648</v>
      </c>
      <c r="J88" s="25">
        <f t="shared" si="9"/>
        <v>1.420398202501838</v>
      </c>
      <c r="K88" s="25">
        <v>1.86</v>
      </c>
      <c r="L88" s="12" t="s">
        <v>119</v>
      </c>
    </row>
    <row r="89" spans="1:12" x14ac:dyDescent="0.25">
      <c r="A89" s="20" t="s">
        <v>79</v>
      </c>
      <c r="B89" s="22">
        <v>2.6983191355582602E-3</v>
      </c>
      <c r="C89" s="22">
        <v>2.59953450982136E-5</v>
      </c>
      <c r="D89" s="23">
        <v>3.7617399198941005E-2</v>
      </c>
      <c r="E89" s="23">
        <v>4.1632896077742403E-4</v>
      </c>
      <c r="F89" s="23">
        <v>0.28145237784162203</v>
      </c>
      <c r="G89" s="23">
        <v>1.38596451123151E-5</v>
      </c>
      <c r="H89" s="24">
        <f t="shared" si="10"/>
        <v>-8.9477963921280601</v>
      </c>
      <c r="I89" s="25">
        <f t="shared" si="8"/>
        <v>0.49215537512137253</v>
      </c>
      <c r="J89" s="25">
        <f t="shared" si="9"/>
        <v>1.420398202501838</v>
      </c>
      <c r="K89" s="25">
        <v>1.86</v>
      </c>
      <c r="L89" s="25">
        <v>1.86</v>
      </c>
    </row>
    <row r="90" spans="1:12" x14ac:dyDescent="0.25">
      <c r="A90" s="20" t="s">
        <v>15</v>
      </c>
      <c r="B90" s="22"/>
      <c r="C90" s="22"/>
      <c r="D90" s="23"/>
      <c r="E90" s="23"/>
      <c r="F90" s="23">
        <f>AVERAGE(F73:F89)</f>
        <v>0.28148862390653018</v>
      </c>
      <c r="G90" s="23"/>
      <c r="H90" s="24">
        <f>AVERAGE(H74:H89)</f>
        <v>-6.8112277325113606</v>
      </c>
      <c r="I90" s="25"/>
      <c r="J90" s="25"/>
      <c r="K90" s="25"/>
      <c r="L90" s="12"/>
    </row>
    <row r="91" spans="1:12" x14ac:dyDescent="0.25">
      <c r="A91" s="6"/>
      <c r="B91" s="11"/>
      <c r="C91" s="11"/>
      <c r="D91" s="11"/>
      <c r="E91" s="11"/>
      <c r="F91" s="11"/>
      <c r="G91" s="11"/>
      <c r="H91" s="11"/>
      <c r="I91" s="25"/>
      <c r="J91" s="11"/>
      <c r="K91" s="11"/>
      <c r="L91" s="12"/>
    </row>
    <row r="92" spans="1:12" x14ac:dyDescent="0.25">
      <c r="A92" s="20" t="s">
        <v>80</v>
      </c>
      <c r="B92" s="22">
        <v>9.6619059279219003E-4</v>
      </c>
      <c r="C92" s="22">
        <v>5.1472613288863498E-6</v>
      </c>
      <c r="D92" s="23">
        <v>1.1303549804149E-2</v>
      </c>
      <c r="E92" s="23">
        <v>7.9017257067497395E-5</v>
      </c>
      <c r="F92" s="23">
        <v>0.281560179002384</v>
      </c>
      <c r="G92" s="23">
        <v>1.20469583589397E-5</v>
      </c>
      <c r="H92" s="24">
        <f t="shared" ref="H92:H105" si="11">(((F92-(((EXP(1.848*10^(-2)*K92))-1)*B92))/(0.282785-(((EXP(1.848*10^(-2)*K92))-1)*0.0336)))-1)*10^(4)</f>
        <v>-2.9688062091004497</v>
      </c>
      <c r="I92" s="25">
        <f t="shared" si="8"/>
        <v>0.42778694996581379</v>
      </c>
      <c r="J92" s="25">
        <f t="shared" ref="J92:J105" si="12">ABS(ABS((((F92-(((EXP(1.867*10^(-2)*K92))-1)*B92))/(0.282802-(((EXP(1.867*10^(-2)*K92))-1)*0.0337)))-1)*10^(4))-ABS(((((F92+0.00004)-(((EXP(1.867*10^(-2)*K92))-1)*B92))/(0.282802-(((EXP(1.867*10^(-2)*K92))-1)*0.0337)))-1)*10^(4)))</f>
        <v>1.420398202501838</v>
      </c>
      <c r="K92" s="25">
        <v>1.86</v>
      </c>
      <c r="L92" s="25">
        <v>1.85</v>
      </c>
    </row>
    <row r="93" spans="1:12" x14ac:dyDescent="0.25">
      <c r="A93" s="20" t="s">
        <v>81</v>
      </c>
      <c r="B93" s="22">
        <v>2.2567018788518401E-3</v>
      </c>
      <c r="C93" s="22">
        <v>3.8920340860445602E-5</v>
      </c>
      <c r="D93" s="23">
        <v>3.0822135952708499E-2</v>
      </c>
      <c r="E93" s="23">
        <v>5.8544671850629905E-4</v>
      </c>
      <c r="F93" s="23">
        <v>0.28136957546519203</v>
      </c>
      <c r="G93" s="23">
        <v>9.6883765470834997E-6</v>
      </c>
      <c r="H93" s="24">
        <f t="shared" si="11"/>
        <v>-11.33971634726394</v>
      </c>
      <c r="I93" s="25">
        <f t="shared" si="8"/>
        <v>0.34403381581560311</v>
      </c>
      <c r="J93" s="25">
        <f t="shared" si="12"/>
        <v>1.4203982025007278</v>
      </c>
      <c r="K93" s="25">
        <v>1.86</v>
      </c>
      <c r="L93" s="25">
        <v>1.84</v>
      </c>
    </row>
    <row r="94" spans="1:12" x14ac:dyDescent="0.25">
      <c r="A94" s="20" t="s">
        <v>82</v>
      </c>
      <c r="B94" s="22">
        <v>1.79867496316067E-3</v>
      </c>
      <c r="C94" s="22">
        <v>5.3652686629890001E-6</v>
      </c>
      <c r="D94" s="23">
        <v>2.4094488185486398E-2</v>
      </c>
      <c r="E94" s="23">
        <v>8.1295577122385797E-5</v>
      </c>
      <c r="F94" s="23">
        <v>0.281543434537876</v>
      </c>
      <c r="G94" s="23">
        <v>8.9792976790089789E-6</v>
      </c>
      <c r="H94" s="24">
        <f t="shared" si="11"/>
        <v>-4.5971842200098756</v>
      </c>
      <c r="I94" s="25">
        <f t="shared" si="8"/>
        <v>0.31885445707535709</v>
      </c>
      <c r="J94" s="25">
        <f t="shared" si="12"/>
        <v>1.420398202501838</v>
      </c>
      <c r="K94" s="25">
        <v>1.86</v>
      </c>
      <c r="L94" s="25">
        <v>1.85</v>
      </c>
    </row>
    <row r="95" spans="1:12" x14ac:dyDescent="0.25">
      <c r="A95" s="20" t="s">
        <v>83</v>
      </c>
      <c r="B95" s="22">
        <v>2.1361255887720303E-3</v>
      </c>
      <c r="C95" s="22">
        <v>6.6215599733100892E-6</v>
      </c>
      <c r="D95" s="23">
        <v>2.9301329477097401E-2</v>
      </c>
      <c r="E95" s="23">
        <v>1.01795128772929E-4</v>
      </c>
      <c r="F95" s="23">
        <v>0.28141683649397103</v>
      </c>
      <c r="G95" s="23">
        <v>1.29027098741956E-5</v>
      </c>
      <c r="H95" s="24">
        <f t="shared" si="11"/>
        <v>-9.5117405193101412</v>
      </c>
      <c r="I95" s="25">
        <f t="shared" si="8"/>
        <v>0.45817464781827688</v>
      </c>
      <c r="J95" s="25">
        <f t="shared" si="12"/>
        <v>1.420398202501838</v>
      </c>
      <c r="K95" s="25">
        <v>1.86</v>
      </c>
      <c r="L95" s="25">
        <v>1.87</v>
      </c>
    </row>
    <row r="96" spans="1:12" x14ac:dyDescent="0.25">
      <c r="A96" s="20" t="s">
        <v>84</v>
      </c>
      <c r="B96" s="22">
        <v>1.8059479372658301E-3</v>
      </c>
      <c r="C96" s="22">
        <v>1.44543356983919E-5</v>
      </c>
      <c r="D96" s="23">
        <v>2.4223020810110001E-2</v>
      </c>
      <c r="E96" s="23">
        <v>2.2252806307605701E-4</v>
      </c>
      <c r="F96" s="23">
        <v>0.28145799314095904</v>
      </c>
      <c r="G96" s="23">
        <v>9.6169654209959701E-6</v>
      </c>
      <c r="H96" s="24">
        <f t="shared" si="11"/>
        <v>-7.6402486315052531</v>
      </c>
      <c r="I96" s="25">
        <f t="shared" si="8"/>
        <v>0.34149800993810153</v>
      </c>
      <c r="J96" s="25">
        <f t="shared" si="12"/>
        <v>1.420398202501838</v>
      </c>
      <c r="K96" s="25">
        <v>1.86</v>
      </c>
      <c r="L96" s="25">
        <v>1.86</v>
      </c>
    </row>
    <row r="97" spans="1:12" x14ac:dyDescent="0.25">
      <c r="A97" s="20" t="s">
        <v>85</v>
      </c>
      <c r="B97" s="22">
        <v>2.1432002000526503E-3</v>
      </c>
      <c r="C97" s="22">
        <v>2.2948125044089799E-5</v>
      </c>
      <c r="D97" s="23">
        <v>2.94216598407991E-2</v>
      </c>
      <c r="E97" s="23">
        <v>3.5320224944765301E-4</v>
      </c>
      <c r="F97" s="23">
        <v>0.28156369816377802</v>
      </c>
      <c r="G97" s="23">
        <v>1.3540090558289399E-5</v>
      </c>
      <c r="H97" s="24">
        <f t="shared" si="11"/>
        <v>-4.3054527326980008</v>
      </c>
      <c r="I97" s="25">
        <f t="shared" si="8"/>
        <v>0.48080800726713058</v>
      </c>
      <c r="J97" s="25">
        <f t="shared" si="12"/>
        <v>1.420398202501838</v>
      </c>
      <c r="K97" s="25">
        <v>1.86</v>
      </c>
      <c r="L97" s="25">
        <v>1.85</v>
      </c>
    </row>
    <row r="98" spans="1:12" x14ac:dyDescent="0.25">
      <c r="A98" s="20" t="s">
        <v>86</v>
      </c>
      <c r="B98" s="22">
        <v>1.8432787996989601E-3</v>
      </c>
      <c r="C98" s="22">
        <v>1.3405781694045002E-5</v>
      </c>
      <c r="D98" s="23">
        <v>2.47753638986094E-2</v>
      </c>
      <c r="E98" s="23">
        <v>2.0587247732058002E-4</v>
      </c>
      <c r="F98" s="23">
        <v>0.28145229683970102</v>
      </c>
      <c r="G98" s="23">
        <v>8.4222235169601303E-6</v>
      </c>
      <c r="H98" s="24">
        <f t="shared" si="11"/>
        <v>-7.8888823983291889</v>
      </c>
      <c r="I98" s="25">
        <f t="shared" si="8"/>
        <v>0.29907277861340731</v>
      </c>
      <c r="J98" s="25">
        <f t="shared" si="12"/>
        <v>1.420398202501838</v>
      </c>
      <c r="K98" s="25">
        <v>1.86</v>
      </c>
      <c r="L98" s="25">
        <v>1.84</v>
      </c>
    </row>
    <row r="99" spans="1:12" x14ac:dyDescent="0.25">
      <c r="A99" s="20" t="s">
        <v>87</v>
      </c>
      <c r="B99" s="22">
        <v>2.1646511463714801E-3</v>
      </c>
      <c r="C99" s="22">
        <v>3.5726882965346702E-5</v>
      </c>
      <c r="D99" s="23">
        <v>2.9743285090759398E-2</v>
      </c>
      <c r="E99" s="23">
        <v>5.4686000837450609E-4</v>
      </c>
      <c r="F99" s="23">
        <v>0.28137334180413204</v>
      </c>
      <c r="G99" s="23">
        <v>1.33101043662591E-5</v>
      </c>
      <c r="H99" s="24">
        <f t="shared" si="11"/>
        <v>-11.09166452424093</v>
      </c>
      <c r="I99" s="25">
        <f t="shared" si="8"/>
        <v>0.47264120792478437</v>
      </c>
      <c r="J99" s="25">
        <f t="shared" si="12"/>
        <v>1.4203982025007278</v>
      </c>
      <c r="K99" s="25">
        <v>1.86</v>
      </c>
      <c r="L99" s="25">
        <v>1.85</v>
      </c>
    </row>
    <row r="100" spans="1:12" x14ac:dyDescent="0.25">
      <c r="A100" s="20" t="s">
        <v>88</v>
      </c>
      <c r="B100" s="22">
        <v>1.4816575418403601E-3</v>
      </c>
      <c r="C100" s="22">
        <v>1.5164178022039E-5</v>
      </c>
      <c r="D100" s="23">
        <v>1.92346793224249E-2</v>
      </c>
      <c r="E100" s="23">
        <v>2.3420875837282403E-4</v>
      </c>
      <c r="F100" s="23">
        <v>0.28143049586276403</v>
      </c>
      <c r="G100" s="23">
        <v>1.2696830899990002E-5</v>
      </c>
      <c r="H100" s="24">
        <f t="shared" si="11"/>
        <v>-8.213975514880234</v>
      </c>
      <c r="I100" s="25">
        <f t="shared" si="8"/>
        <v>0.45086389469539689</v>
      </c>
      <c r="J100" s="25">
        <f t="shared" si="12"/>
        <v>1.420398202501838</v>
      </c>
      <c r="K100" s="25">
        <v>1.86</v>
      </c>
      <c r="L100" s="25">
        <v>1.86</v>
      </c>
    </row>
    <row r="101" spans="1:12" x14ac:dyDescent="0.25">
      <c r="A101" s="20" t="s">
        <v>89</v>
      </c>
      <c r="B101" s="22">
        <v>2.4423379235029401E-3</v>
      </c>
      <c r="C101" s="22">
        <v>4.46868532581587E-5</v>
      </c>
      <c r="D101" s="23">
        <v>3.4015433508349797E-2</v>
      </c>
      <c r="E101" s="23">
        <v>6.8686400179169996E-4</v>
      </c>
      <c r="F101" s="23">
        <v>0.28144266163140302</v>
      </c>
      <c r="G101" s="23">
        <v>1.2432673781995799E-5</v>
      </c>
      <c r="H101" s="24">
        <f t="shared" si="11"/>
        <v>-8.9749421639073734</v>
      </c>
      <c r="I101" s="25">
        <f t="shared" si="8"/>
        <v>0.44148368730567711</v>
      </c>
      <c r="J101" s="25">
        <f t="shared" si="12"/>
        <v>1.420398202501838</v>
      </c>
      <c r="K101" s="25">
        <v>1.86</v>
      </c>
      <c r="L101" s="25">
        <v>1.86</v>
      </c>
    </row>
    <row r="102" spans="1:12" x14ac:dyDescent="0.25">
      <c r="A102" s="20" t="s">
        <v>90</v>
      </c>
      <c r="B102" s="22">
        <v>1.2397540115321101E-3</v>
      </c>
      <c r="C102" s="22">
        <v>6.5509554980189098E-6</v>
      </c>
      <c r="D102" s="23">
        <v>1.55017097835867E-2</v>
      </c>
      <c r="E102" s="23">
        <v>1.0138015714768501E-4</v>
      </c>
      <c r="F102" s="23">
        <v>0.28155950430456</v>
      </c>
      <c r="G102" s="23">
        <v>1.3963671125532799E-5</v>
      </c>
      <c r="H102" s="24">
        <f t="shared" si="11"/>
        <v>-3.3324762649855622</v>
      </c>
      <c r="I102" s="25">
        <f t="shared" si="8"/>
        <v>0.49584933417667898</v>
      </c>
      <c r="J102" s="25">
        <f t="shared" si="12"/>
        <v>1.4203982025007278</v>
      </c>
      <c r="K102" s="25">
        <v>1.86</v>
      </c>
      <c r="L102" s="25">
        <v>1.86</v>
      </c>
    </row>
    <row r="103" spans="1:12" x14ac:dyDescent="0.25">
      <c r="A103" s="20" t="s">
        <v>91</v>
      </c>
      <c r="B103" s="22">
        <v>1.13496533779509E-3</v>
      </c>
      <c r="C103" s="22">
        <v>2.0298144065182199E-5</v>
      </c>
      <c r="D103" s="23">
        <v>1.39009086634645E-2</v>
      </c>
      <c r="E103" s="23">
        <v>3.1199035647357901E-4</v>
      </c>
      <c r="F103" s="23">
        <v>0.28157567325612604</v>
      </c>
      <c r="G103" s="23">
        <v>1.23951833428704E-5</v>
      </c>
      <c r="H103" s="24">
        <f t="shared" si="11"/>
        <v>-2.6281883930934224</v>
      </c>
      <c r="I103" s="25">
        <f t="shared" si="8"/>
        <v>0.44015240349914997</v>
      </c>
      <c r="J103" s="25">
        <f t="shared" si="12"/>
        <v>1.420398202501838</v>
      </c>
      <c r="K103" s="25">
        <v>1.86</v>
      </c>
      <c r="L103" s="12" t="s">
        <v>119</v>
      </c>
    </row>
    <row r="104" spans="1:12" x14ac:dyDescent="0.25">
      <c r="A104" s="20" t="s">
        <v>92</v>
      </c>
      <c r="B104" s="22">
        <v>1.06553235960842E-3</v>
      </c>
      <c r="C104" s="22">
        <v>1.3807195165651001E-5</v>
      </c>
      <c r="D104" s="23">
        <v>1.28263583326914E-2</v>
      </c>
      <c r="E104" s="23">
        <v>2.11944543541429E-4</v>
      </c>
      <c r="F104" s="23">
        <v>0.28153871510434103</v>
      </c>
      <c r="G104" s="23">
        <v>1.3291781503030001E-5</v>
      </c>
      <c r="H104" s="24">
        <f t="shared" si="11"/>
        <v>-3.8543541995383901</v>
      </c>
      <c r="I104" s="25">
        <f t="shared" si="8"/>
        <v>0.47199056387503546</v>
      </c>
      <c r="J104" s="25">
        <f t="shared" si="12"/>
        <v>1.420398202501838</v>
      </c>
      <c r="K104" s="25">
        <v>1.86</v>
      </c>
      <c r="L104" s="25">
        <v>1.88</v>
      </c>
    </row>
    <row r="105" spans="1:12" x14ac:dyDescent="0.25">
      <c r="A105" s="20" t="s">
        <v>93</v>
      </c>
      <c r="B105" s="22">
        <v>4.1902252875407201E-3</v>
      </c>
      <c r="C105" s="22">
        <v>4.1364871634550201E-5</v>
      </c>
      <c r="D105" s="23">
        <v>6.0832171715662797E-2</v>
      </c>
      <c r="E105" s="23">
        <v>6.34323070941503E-4</v>
      </c>
      <c r="F105" s="23">
        <v>0.28132806395371801</v>
      </c>
      <c r="G105" s="23">
        <v>1.0362942727542199E-5</v>
      </c>
      <c r="H105" s="24">
        <f t="shared" si="11"/>
        <v>-15.214846692263029</v>
      </c>
      <c r="I105" s="25">
        <f t="shared" si="8"/>
        <v>0.3679876305706653</v>
      </c>
      <c r="J105" s="25">
        <f t="shared" si="12"/>
        <v>1.420398202501838</v>
      </c>
      <c r="K105" s="25">
        <v>1.86</v>
      </c>
      <c r="L105" s="25">
        <v>1.89</v>
      </c>
    </row>
    <row r="106" spans="1:12" x14ac:dyDescent="0.25">
      <c r="A106" s="20" t="s">
        <v>15</v>
      </c>
      <c r="B106" s="22"/>
      <c r="C106" s="22"/>
      <c r="D106" s="23"/>
      <c r="E106" s="23"/>
      <c r="F106" s="23">
        <f>AVERAGE(F88:F105)</f>
        <v>0.28147181085907835</v>
      </c>
      <c r="G106" s="23"/>
      <c r="H106" s="24">
        <f>AVERAGE(H92:H105)</f>
        <v>-7.2544627722232704</v>
      </c>
      <c r="I106" s="25"/>
      <c r="J106" s="25"/>
      <c r="K106" s="25"/>
      <c r="L106" s="12"/>
    </row>
    <row r="107" spans="1:12" x14ac:dyDescent="0.25">
      <c r="A107" s="6"/>
      <c r="B107" s="11"/>
      <c r="C107" s="11"/>
      <c r="D107" s="11"/>
      <c r="E107" s="11"/>
      <c r="F107" s="11"/>
      <c r="G107" s="11"/>
      <c r="H107" s="11"/>
      <c r="I107" s="25"/>
      <c r="J107" s="11"/>
      <c r="K107" s="11"/>
      <c r="L107" s="12"/>
    </row>
    <row r="108" spans="1:12" x14ac:dyDescent="0.25">
      <c r="A108" s="20" t="s">
        <v>94</v>
      </c>
      <c r="B108" s="22">
        <v>1.6198618157766602E-3</v>
      </c>
      <c r="C108" s="22">
        <v>6.2175518865717393E-6</v>
      </c>
      <c r="D108" s="23">
        <v>2.1364704396955699E-2</v>
      </c>
      <c r="E108" s="23">
        <v>9.5224286012884392E-5</v>
      </c>
      <c r="F108" s="23">
        <v>0.28142677346237505</v>
      </c>
      <c r="G108" s="23">
        <v>1.40371913613399E-5</v>
      </c>
      <c r="H108" s="24">
        <f t="shared" ref="H108:H132" si="13">(((F108-(((EXP(1.848*10^(-2)*K108))-1)*B108))/(0.282785-(((EXP(1.848*10^(-2)*K108))-1)*0.0336)))-1)*10^(4)</f>
        <v>-7.6493532549848364</v>
      </c>
      <c r="I108" s="25">
        <f t="shared" si="8"/>
        <v>0.49850617666158392</v>
      </c>
      <c r="J108" s="25">
        <f t="shared" ref="J108:J132" si="14">ABS(ABS((((F108-(((EXP(1.867*10^(-2)*K108))-1)*B108))/(0.282802-(((EXP(1.867*10^(-2)*K108))-1)*0.0337)))-1)*10^(4))-ABS(((((F108+0.00004)-(((EXP(1.867*10^(-2)*K108))-1)*B108))/(0.282802-(((EXP(1.867*10^(-2)*K108))-1)*0.0337)))-1)*10^(4)))</f>
        <v>1.4205296881097951</v>
      </c>
      <c r="K108" s="25">
        <v>1.9</v>
      </c>
      <c r="L108" s="25">
        <v>1.9300000000000002</v>
      </c>
    </row>
    <row r="109" spans="1:12" x14ac:dyDescent="0.25">
      <c r="A109" s="20" t="s">
        <v>95</v>
      </c>
      <c r="B109" s="22">
        <v>1.8864102718501301E-3</v>
      </c>
      <c r="C109" s="22">
        <v>1.0252084355150501E-5</v>
      </c>
      <c r="D109" s="23">
        <v>2.54475821216717E-2</v>
      </c>
      <c r="E109" s="23">
        <v>1.57658446792154E-4</v>
      </c>
      <c r="F109" s="23">
        <v>0.28143458664860405</v>
      </c>
      <c r="G109" s="23">
        <v>1.05769539622419E-5</v>
      </c>
      <c r="H109" s="24">
        <f t="shared" si="13"/>
        <v>-7.7101560343229014</v>
      </c>
      <c r="I109" s="25">
        <f t="shared" si="8"/>
        <v>0.37562192782836235</v>
      </c>
      <c r="J109" s="25">
        <f t="shared" si="14"/>
        <v>1.4205296881097951</v>
      </c>
      <c r="K109" s="25">
        <v>1.9</v>
      </c>
      <c r="L109" s="25">
        <v>1.98</v>
      </c>
    </row>
    <row r="110" spans="1:12" x14ac:dyDescent="0.25">
      <c r="A110" s="20" t="s">
        <v>96</v>
      </c>
      <c r="B110" s="22">
        <v>1.9175982637529801E-3</v>
      </c>
      <c r="C110" s="22">
        <v>1.2367201496649E-5</v>
      </c>
      <c r="D110" s="23">
        <v>2.5909814927469899E-2</v>
      </c>
      <c r="E110" s="23">
        <v>1.9011939888909701E-4</v>
      </c>
      <c r="F110" s="23">
        <v>0.28088607616561401</v>
      </c>
      <c r="G110" s="23">
        <v>1.41432008229292E-5</v>
      </c>
      <c r="H110" s="24">
        <f t="shared" si="13"/>
        <v>-27.229179157007842</v>
      </c>
      <c r="I110" s="25">
        <f t="shared" si="8"/>
        <v>0.50227091634713616</v>
      </c>
      <c r="J110" s="25">
        <f t="shared" si="14"/>
        <v>1.4205296881097951</v>
      </c>
      <c r="K110" s="25">
        <v>1.9</v>
      </c>
      <c r="L110" s="25">
        <v>2.63</v>
      </c>
    </row>
    <row r="111" spans="1:12" x14ac:dyDescent="0.25">
      <c r="A111" s="20" t="s">
        <v>97</v>
      </c>
      <c r="B111" s="22">
        <v>1.8794425231458602E-3</v>
      </c>
      <c r="C111" s="22">
        <v>1.1819259715750699E-5</v>
      </c>
      <c r="D111" s="23">
        <v>2.5335576599621698E-2</v>
      </c>
      <c r="E111" s="23">
        <v>1.8026375991759999E-4</v>
      </c>
      <c r="F111" s="23">
        <v>0.28154842551954801</v>
      </c>
      <c r="G111" s="23">
        <v>1.17143908870104E-5</v>
      </c>
      <c r="H111" s="24">
        <f t="shared" si="13"/>
        <v>-3.6585140810285743</v>
      </c>
      <c r="I111" s="25">
        <f t="shared" si="8"/>
        <v>0.41601600082707968</v>
      </c>
      <c r="J111" s="25">
        <f t="shared" si="14"/>
        <v>1.4205296881097951</v>
      </c>
      <c r="K111" s="25">
        <v>1.9</v>
      </c>
      <c r="L111" s="25">
        <v>1.9729999999999999</v>
      </c>
    </row>
    <row r="112" spans="1:12" x14ac:dyDescent="0.25">
      <c r="A112" s="20" t="s">
        <v>98</v>
      </c>
      <c r="B112" s="22">
        <v>3.1373466166632704E-3</v>
      </c>
      <c r="C112" s="22">
        <v>1.7358459330755799E-5</v>
      </c>
      <c r="D112" s="23">
        <v>4.4643646417820503E-2</v>
      </c>
      <c r="E112" s="23">
        <v>2.6643104862403803E-4</v>
      </c>
      <c r="F112" s="23">
        <v>0.28076612784858701</v>
      </c>
      <c r="G112" s="23">
        <v>9.8201875781632199E-6</v>
      </c>
      <c r="H112" s="24">
        <f t="shared" si="13"/>
        <v>-33.036921115868758</v>
      </c>
      <c r="I112" s="25">
        <f t="shared" si="8"/>
        <v>0.34874669993967444</v>
      </c>
      <c r="J112" s="25">
        <f t="shared" si="14"/>
        <v>1.4205296881097951</v>
      </c>
      <c r="K112" s="25">
        <v>1.9</v>
      </c>
      <c r="L112" s="25">
        <v>2.968</v>
      </c>
    </row>
    <row r="113" spans="1:12" x14ac:dyDescent="0.25">
      <c r="A113" s="20" t="s">
        <v>99</v>
      </c>
      <c r="B113" s="22">
        <v>1.4130141923766801E-3</v>
      </c>
      <c r="C113" s="22">
        <v>8.8915325212283093E-6</v>
      </c>
      <c r="D113" s="23">
        <v>1.8101820636224501E-2</v>
      </c>
      <c r="E113" s="23">
        <v>1.3436610971022801E-4</v>
      </c>
      <c r="F113" s="23">
        <v>0.28143534563015404</v>
      </c>
      <c r="G113" s="23">
        <v>1.47330213425823E-5</v>
      </c>
      <c r="H113" s="24">
        <f t="shared" si="13"/>
        <v>-7.082417723319745</v>
      </c>
      <c r="I113" s="25">
        <f t="shared" si="8"/>
        <v>0.52321735531712932</v>
      </c>
      <c r="J113" s="25">
        <f t="shared" si="14"/>
        <v>1.4205296881097951</v>
      </c>
      <c r="K113" s="25">
        <v>1.9</v>
      </c>
      <c r="L113" s="25">
        <v>2.008</v>
      </c>
    </row>
    <row r="114" spans="1:12" x14ac:dyDescent="0.25">
      <c r="A114" s="20" t="s">
        <v>100</v>
      </c>
      <c r="B114" s="22">
        <v>3.5145867635138902E-3</v>
      </c>
      <c r="C114" s="22">
        <v>1.7250338560854501E-5</v>
      </c>
      <c r="D114" s="23">
        <v>5.04748858021766E-2</v>
      </c>
      <c r="E114" s="23">
        <v>2.6643161576651002E-4</v>
      </c>
      <c r="F114" s="23">
        <v>0.28141501049016604</v>
      </c>
      <c r="G114" s="23">
        <v>9.14732349742623E-6</v>
      </c>
      <c r="H114" s="24">
        <f t="shared" si="13"/>
        <v>-10.471680671245709</v>
      </c>
      <c r="I114" s="25">
        <f t="shared" si="8"/>
        <v>0.32485111487123852</v>
      </c>
      <c r="J114" s="25">
        <f t="shared" si="14"/>
        <v>1.4205296881097951</v>
      </c>
      <c r="K114" s="25">
        <v>1.9</v>
      </c>
      <c r="L114" s="25">
        <v>2.0139999999999998</v>
      </c>
    </row>
    <row r="115" spans="1:12" x14ac:dyDescent="0.25">
      <c r="A115" s="20" t="s">
        <v>101</v>
      </c>
      <c r="B115" s="22">
        <v>2.41846246845114E-3</v>
      </c>
      <c r="C115" s="22">
        <v>9.3095815183897502E-6</v>
      </c>
      <c r="D115" s="23">
        <v>3.3620647663451401E-2</v>
      </c>
      <c r="E115" s="23">
        <v>1.4441744421758102E-4</v>
      </c>
      <c r="F115" s="23">
        <v>0.28152990220117302</v>
      </c>
      <c r="G115" s="23">
        <v>9.8772538541718401E-6</v>
      </c>
      <c r="H115" s="24">
        <f t="shared" si="13"/>
        <v>-5.0004063175579372</v>
      </c>
      <c r="I115" s="25">
        <f t="shared" si="8"/>
        <v>0.35077330842070431</v>
      </c>
      <c r="J115" s="25">
        <f t="shared" si="14"/>
        <v>1.4205296881097951</v>
      </c>
      <c r="K115" s="25">
        <v>1.9</v>
      </c>
      <c r="L115" s="25">
        <v>2.0150000000000001</v>
      </c>
    </row>
    <row r="116" spans="1:12" x14ac:dyDescent="0.25">
      <c r="A116" s="20" t="s">
        <v>102</v>
      </c>
      <c r="B116" s="22">
        <v>1.9403950930043201E-3</v>
      </c>
      <c r="C116" s="22">
        <v>2.27487972598076E-5</v>
      </c>
      <c r="D116" s="23">
        <v>2.62886678974853E-2</v>
      </c>
      <c r="E116" s="23">
        <v>3.5103313593569304E-4</v>
      </c>
      <c r="F116" s="23">
        <v>0.28103570701428204</v>
      </c>
      <c r="G116" s="23">
        <v>1.50425090441467E-5</v>
      </c>
      <c r="H116" s="24">
        <f t="shared" si="13"/>
        <v>-21.944218372280666</v>
      </c>
      <c r="I116" s="25">
        <f t="shared" si="8"/>
        <v>0.53420826702232915</v>
      </c>
      <c r="J116" s="25">
        <f t="shared" si="14"/>
        <v>1.4205296881097951</v>
      </c>
      <c r="K116" s="25">
        <v>1.9</v>
      </c>
      <c r="L116" s="25">
        <v>2.69</v>
      </c>
    </row>
    <row r="117" spans="1:12" x14ac:dyDescent="0.25">
      <c r="A117" s="20" t="s">
        <v>103</v>
      </c>
      <c r="B117" s="22">
        <v>1.2361245798906701E-3</v>
      </c>
      <c r="C117" s="22">
        <v>1.1979685338399099E-5</v>
      </c>
      <c r="D117" s="23">
        <v>1.5475488263862001E-2</v>
      </c>
      <c r="E117" s="23">
        <v>1.8533765605064701E-4</v>
      </c>
      <c r="F117" s="23">
        <v>0.281464917765196</v>
      </c>
      <c r="G117" s="23">
        <v>1.6777305491958701E-5</v>
      </c>
      <c r="H117" s="24">
        <f t="shared" si="13"/>
        <v>-5.8077226317587716</v>
      </c>
      <c r="I117" s="25">
        <f t="shared" si="8"/>
        <v>0.5958165134445359</v>
      </c>
      <c r="J117" s="25">
        <f t="shared" si="14"/>
        <v>1.4205296881097951</v>
      </c>
      <c r="K117" s="25">
        <v>1.9</v>
      </c>
      <c r="L117" s="25">
        <v>1.9750000000000001</v>
      </c>
    </row>
    <row r="118" spans="1:12" x14ac:dyDescent="0.25">
      <c r="A118" s="20" t="s">
        <v>104</v>
      </c>
      <c r="B118" s="22">
        <v>1.2646609780275701E-3</v>
      </c>
      <c r="C118" s="22">
        <v>5.7212867601258598E-6</v>
      </c>
      <c r="D118" s="23">
        <v>1.5882390094249101E-2</v>
      </c>
      <c r="E118" s="23">
        <v>8.7886208859569903E-5</v>
      </c>
      <c r="F118" s="23">
        <v>0.28150646275975505</v>
      </c>
      <c r="G118" s="23">
        <v>8.7439751368059494E-6</v>
      </c>
      <c r="H118" s="24">
        <f t="shared" si="13"/>
        <v>-4.3685362462253519</v>
      </c>
      <c r="I118" s="25">
        <f t="shared" si="8"/>
        <v>0.31052690684707507</v>
      </c>
      <c r="J118" s="25">
        <f t="shared" si="14"/>
        <v>1.4205296881097951</v>
      </c>
      <c r="K118" s="25">
        <v>1.9</v>
      </c>
      <c r="L118" s="25">
        <v>2.02</v>
      </c>
    </row>
    <row r="119" spans="1:12" x14ac:dyDescent="0.25">
      <c r="A119" s="20" t="s">
        <v>105</v>
      </c>
      <c r="B119" s="22">
        <v>5.2800681084724506E-4</v>
      </c>
      <c r="C119" s="22">
        <v>4.6233742346570694E-7</v>
      </c>
      <c r="D119" s="23">
        <v>4.57585001844502E-3</v>
      </c>
      <c r="E119" s="23">
        <v>7.5632366315877598E-6</v>
      </c>
      <c r="F119" s="23">
        <v>0.28095489854460304</v>
      </c>
      <c r="G119" s="23">
        <v>1.19614592697533E-5</v>
      </c>
      <c r="H119" s="24">
        <f t="shared" si="13"/>
        <v>-23.021543394389219</v>
      </c>
      <c r="I119" s="25">
        <f t="shared" si="8"/>
        <v>0.42479020014529567</v>
      </c>
      <c r="J119" s="25">
        <f t="shared" si="14"/>
        <v>1.4205296881097951</v>
      </c>
      <c r="K119" s="25">
        <v>1.9</v>
      </c>
      <c r="L119" s="25">
        <v>2.7610000000000001</v>
      </c>
    </row>
    <row r="120" spans="1:12" x14ac:dyDescent="0.25">
      <c r="A120" s="20" t="s">
        <v>106</v>
      </c>
      <c r="B120" s="22">
        <v>2.02469210268673E-3</v>
      </c>
      <c r="C120" s="22">
        <v>8.5510510926210092E-6</v>
      </c>
      <c r="D120" s="23">
        <v>2.7578195084403598E-2</v>
      </c>
      <c r="E120" s="23">
        <v>1.3190820428453902E-4</v>
      </c>
      <c r="F120" s="23">
        <v>0.28147888840318402</v>
      </c>
      <c r="G120" s="23">
        <v>1.0062007325355699E-5</v>
      </c>
      <c r="H120" s="24">
        <f t="shared" si="13"/>
        <v>-6.312345195507163</v>
      </c>
      <c r="I120" s="25">
        <f t="shared" si="8"/>
        <v>0.3573345031904207</v>
      </c>
      <c r="J120" s="25">
        <f t="shared" si="14"/>
        <v>1.4205296881097951</v>
      </c>
      <c r="K120" s="25">
        <v>1.9</v>
      </c>
      <c r="L120" s="25">
        <v>1.9950000000000001</v>
      </c>
    </row>
    <row r="121" spans="1:12" x14ac:dyDescent="0.25">
      <c r="A121" s="20" t="s">
        <v>107</v>
      </c>
      <c r="B121" s="22">
        <v>2.3974652298720403E-3</v>
      </c>
      <c r="C121" s="22">
        <v>1.60153115594487E-5</v>
      </c>
      <c r="D121" s="23">
        <v>3.3286888506358601E-2</v>
      </c>
      <c r="E121" s="23">
        <v>2.4660756323285503E-4</v>
      </c>
      <c r="F121" s="23">
        <v>0.28097646096811402</v>
      </c>
      <c r="G121" s="23">
        <v>1.0600208267857599E-5</v>
      </c>
      <c r="H121" s="24">
        <f t="shared" si="13"/>
        <v>-24.628308887599815</v>
      </c>
      <c r="I121" s="25">
        <f t="shared" si="8"/>
        <v>0.37644776361589649</v>
      </c>
      <c r="J121" s="25">
        <f t="shared" si="14"/>
        <v>1.4205296881097951</v>
      </c>
      <c r="K121" s="25">
        <v>1.9</v>
      </c>
      <c r="L121" s="25">
        <v>2.6870000000000003</v>
      </c>
    </row>
    <row r="122" spans="1:12" x14ac:dyDescent="0.25">
      <c r="A122" s="20" t="s">
        <v>108</v>
      </c>
      <c r="B122" s="22">
        <v>1.4140521678808601E-3</v>
      </c>
      <c r="C122" s="22">
        <v>3.0009581690913499E-6</v>
      </c>
      <c r="D122" s="23">
        <v>1.8213005243439901E-2</v>
      </c>
      <c r="E122" s="23">
        <v>4.6602583315909801E-5</v>
      </c>
      <c r="F122" s="23">
        <v>0.28158365728377505</v>
      </c>
      <c r="G122" s="23">
        <v>1.13210339778366E-5</v>
      </c>
      <c r="H122" s="24">
        <f t="shared" si="13"/>
        <v>-1.8166919283524319</v>
      </c>
      <c r="I122" s="25">
        <f t="shared" si="8"/>
        <v>0.40204662164033955</v>
      </c>
      <c r="J122" s="25">
        <f t="shared" si="14"/>
        <v>1.4205296881097951</v>
      </c>
      <c r="K122" s="25">
        <v>1.9</v>
      </c>
      <c r="L122" s="25">
        <v>2.0019999999999998</v>
      </c>
    </row>
    <row r="123" spans="1:12" x14ac:dyDescent="0.25">
      <c r="A123" s="20" t="s">
        <v>109</v>
      </c>
      <c r="B123" s="22">
        <v>4.5155990810066106E-3</v>
      </c>
      <c r="C123" s="22">
        <v>3.0165792826409301E-5</v>
      </c>
      <c r="D123" s="23">
        <v>6.5862120211600594E-2</v>
      </c>
      <c r="E123" s="23">
        <v>4.6745418591229203E-4</v>
      </c>
      <c r="F123" s="23">
        <v>0.281439845760251</v>
      </c>
      <c r="G123" s="23">
        <v>1.1574365345658399E-5</v>
      </c>
      <c r="H123" s="24">
        <f t="shared" si="13"/>
        <v>-10.860076304842758</v>
      </c>
      <c r="I123" s="25">
        <f t="shared" si="8"/>
        <v>0.41104323986296265</v>
      </c>
      <c r="J123" s="25">
        <f t="shared" si="14"/>
        <v>1.4205296881097951</v>
      </c>
      <c r="K123" s="25">
        <v>1.9</v>
      </c>
      <c r="L123" s="25">
        <v>1.978</v>
      </c>
    </row>
    <row r="124" spans="1:12" x14ac:dyDescent="0.25">
      <c r="A124" s="20" t="s">
        <v>110</v>
      </c>
      <c r="B124" s="22">
        <v>2.0669383569534403E-3</v>
      </c>
      <c r="C124" s="22">
        <v>1.0149737240091199E-5</v>
      </c>
      <c r="D124" s="23">
        <v>2.8241035528949101E-2</v>
      </c>
      <c r="E124" s="23">
        <v>1.5739111484958901E-4</v>
      </c>
      <c r="F124" s="23">
        <v>0.28096603870221804</v>
      </c>
      <c r="G124" s="23">
        <v>1.4499205305442001E-5</v>
      </c>
      <c r="H124" s="24">
        <f t="shared" si="13"/>
        <v>-24.578968603784503</v>
      </c>
      <c r="I124" s="25">
        <f t="shared" si="8"/>
        <v>0.51491378975865132</v>
      </c>
      <c r="J124" s="25">
        <f t="shared" si="14"/>
        <v>1.4205296881097951</v>
      </c>
      <c r="K124" s="25">
        <v>1.9</v>
      </c>
      <c r="L124" s="25">
        <v>2.7330000000000001</v>
      </c>
    </row>
    <row r="125" spans="1:12" x14ac:dyDescent="0.25">
      <c r="A125" s="20" t="s">
        <v>111</v>
      </c>
      <c r="B125" s="22">
        <v>2.28806874275901E-3</v>
      </c>
      <c r="C125" s="22">
        <v>2.2928144837297498E-5</v>
      </c>
      <c r="D125" s="23">
        <v>3.1647769128632902E-2</v>
      </c>
      <c r="E125" s="23">
        <v>3.5212209429471002E-4</v>
      </c>
      <c r="F125" s="23">
        <v>0.28154175043971402</v>
      </c>
      <c r="G125" s="23">
        <v>9.2905909960272994E-6</v>
      </c>
      <c r="H125" s="24">
        <f t="shared" si="13"/>
        <v>-4.4141537682829135</v>
      </c>
      <c r="I125" s="25">
        <f t="shared" si="8"/>
        <v>0.32993900824895839</v>
      </c>
      <c r="J125" s="25">
        <f t="shared" si="14"/>
        <v>1.4205296881097951</v>
      </c>
      <c r="K125" s="25">
        <v>1.9</v>
      </c>
      <c r="L125" s="25">
        <v>1.9570000000000001</v>
      </c>
    </row>
    <row r="126" spans="1:12" x14ac:dyDescent="0.25">
      <c r="A126" s="20" t="s">
        <v>112</v>
      </c>
      <c r="B126" s="22">
        <v>1.48422401044732E-3</v>
      </c>
      <c r="C126" s="22">
        <v>3.6652353180525398E-6</v>
      </c>
      <c r="D126" s="23">
        <v>1.9284648067797099E-2</v>
      </c>
      <c r="E126" s="23">
        <v>5.6934366332134197E-5</v>
      </c>
      <c r="F126" s="23">
        <v>0.281646878671374</v>
      </c>
      <c r="G126" s="23">
        <v>1.02658294441287E-5</v>
      </c>
      <c r="H126" s="24">
        <f t="shared" si="13"/>
        <v>0.33945639374532988</v>
      </c>
      <c r="I126" s="25">
        <f t="shared" si="8"/>
        <v>0.36457288746127858</v>
      </c>
      <c r="J126" s="25">
        <f t="shared" si="14"/>
        <v>1.4205296881097951</v>
      </c>
      <c r="K126" s="25">
        <v>1.9</v>
      </c>
      <c r="L126" s="25">
        <v>1.9490000000000001</v>
      </c>
    </row>
    <row r="127" spans="1:12" x14ac:dyDescent="0.25">
      <c r="A127" s="20" t="s">
        <v>113</v>
      </c>
      <c r="B127" s="22">
        <v>1.7131884976254901E-3</v>
      </c>
      <c r="C127" s="22">
        <v>8.0838483226935287E-6</v>
      </c>
      <c r="D127" s="23">
        <v>2.2788793052493501E-2</v>
      </c>
      <c r="E127" s="23">
        <v>1.2404084385744701E-4</v>
      </c>
      <c r="F127" s="23">
        <v>0.28142950397529304</v>
      </c>
      <c r="G127" s="23">
        <v>1.3029023527260799E-5</v>
      </c>
      <c r="H127" s="24">
        <f t="shared" si="13"/>
        <v>-7.670823978589425</v>
      </c>
      <c r="I127" s="25">
        <f t="shared" si="8"/>
        <v>0.46270286818916873</v>
      </c>
      <c r="J127" s="25">
        <f t="shared" si="14"/>
        <v>1.4205296881097951</v>
      </c>
      <c r="K127" s="25">
        <v>1.9</v>
      </c>
      <c r="L127" s="25">
        <v>2.032</v>
      </c>
    </row>
    <row r="128" spans="1:12" x14ac:dyDescent="0.25">
      <c r="A128" s="20" t="s">
        <v>114</v>
      </c>
      <c r="B128" s="22">
        <v>3.4656668587537505E-3</v>
      </c>
      <c r="C128" s="22">
        <v>3.4367412197106896E-5</v>
      </c>
      <c r="D128" s="23">
        <v>4.9723789000669302E-2</v>
      </c>
      <c r="E128" s="23">
        <v>5.2698408075411605E-4</v>
      </c>
      <c r="F128" s="23">
        <v>0.28095392425009202</v>
      </c>
      <c r="G128" s="23">
        <v>1.1473334933134399E-5</v>
      </c>
      <c r="H128" s="24">
        <f t="shared" si="13"/>
        <v>-26.784311911817184</v>
      </c>
      <c r="I128" s="25">
        <f t="shared" si="8"/>
        <v>0.4074553223532007</v>
      </c>
      <c r="J128" s="25">
        <f t="shared" si="14"/>
        <v>1.4205296881097951</v>
      </c>
      <c r="K128" s="25">
        <v>1.9</v>
      </c>
      <c r="L128" s="25">
        <v>2.722</v>
      </c>
    </row>
    <row r="129" spans="1:12" x14ac:dyDescent="0.25">
      <c r="A129" s="20" t="s">
        <v>115</v>
      </c>
      <c r="B129" s="22">
        <v>2.8485338797453303E-3</v>
      </c>
      <c r="C129" s="22">
        <v>3.5893148032623401E-5</v>
      </c>
      <c r="D129" s="23">
        <v>4.0222993725215796E-2</v>
      </c>
      <c r="E129" s="23">
        <v>5.5179975408137206E-4</v>
      </c>
      <c r="F129" s="23">
        <v>0.28090051192585302</v>
      </c>
      <c r="G129" s="23">
        <v>9.7157057355236698E-6</v>
      </c>
      <c r="H129" s="24">
        <f t="shared" si="13"/>
        <v>-27.897962230044591</v>
      </c>
      <c r="I129" s="25">
        <f t="shared" si="8"/>
        <v>0.34503621095694115</v>
      </c>
      <c r="J129" s="25">
        <f t="shared" si="14"/>
        <v>1.4205296881097951</v>
      </c>
      <c r="K129" s="25">
        <v>1.9</v>
      </c>
      <c r="L129" s="25">
        <v>2.7530000000000001</v>
      </c>
    </row>
    <row r="130" spans="1:12" x14ac:dyDescent="0.25">
      <c r="A130" s="20" t="s">
        <v>116</v>
      </c>
      <c r="B130" s="22">
        <v>1.8628323074374E-3</v>
      </c>
      <c r="C130" s="22">
        <v>8.0701068372450502E-6</v>
      </c>
      <c r="D130" s="23">
        <v>2.5102947824673299E-2</v>
      </c>
      <c r="E130" s="23">
        <v>1.24084678716915E-4</v>
      </c>
      <c r="F130" s="23">
        <v>0.28144073155996202</v>
      </c>
      <c r="G130" s="23">
        <v>1.4215771329170499E-5</v>
      </c>
      <c r="H130" s="24">
        <f t="shared" si="13"/>
        <v>-7.4620070068376343</v>
      </c>
      <c r="I130" s="25">
        <f t="shared" si="8"/>
        <v>0.50484813031159703</v>
      </c>
      <c r="J130" s="25">
        <f t="shared" si="14"/>
        <v>1.4205296881097951</v>
      </c>
      <c r="K130" s="25">
        <v>1.9</v>
      </c>
      <c r="L130" s="25">
        <v>2.0270000000000001</v>
      </c>
    </row>
    <row r="131" spans="1:12" x14ac:dyDescent="0.25">
      <c r="A131" s="20" t="s">
        <v>117</v>
      </c>
      <c r="B131" s="22">
        <v>1.5708855039720901E-3</v>
      </c>
      <c r="C131" s="22">
        <v>1.6904622136494099E-5</v>
      </c>
      <c r="D131" s="23">
        <v>2.05868416466021E-2</v>
      </c>
      <c r="E131" s="23">
        <v>2.6092027870644403E-4</v>
      </c>
      <c r="F131" s="23">
        <v>0.28094805505193304</v>
      </c>
      <c r="G131" s="23">
        <v>8.4219750162218295E-6</v>
      </c>
      <c r="H131" s="24">
        <f t="shared" si="13"/>
        <v>-24.588090278249155</v>
      </c>
      <c r="I131" s="25">
        <f t="shared" si="8"/>
        <v>0.29909163857588794</v>
      </c>
      <c r="J131" s="25">
        <f t="shared" si="14"/>
        <v>1.4205296881097951</v>
      </c>
      <c r="K131" s="25">
        <v>1.9</v>
      </c>
      <c r="L131" s="25">
        <v>2.7610000000000001</v>
      </c>
    </row>
    <row r="132" spans="1:12" x14ac:dyDescent="0.25">
      <c r="A132" s="20" t="s">
        <v>118</v>
      </c>
      <c r="B132" s="22">
        <v>3.9261118184577498E-3</v>
      </c>
      <c r="C132" s="22">
        <v>1.9220458427250098E-5</v>
      </c>
      <c r="D132" s="23">
        <v>5.6780385154559902E-2</v>
      </c>
      <c r="E132" s="23">
        <v>3.0556832694335101E-4</v>
      </c>
      <c r="F132" s="23">
        <v>0.28099140598589101</v>
      </c>
      <c r="G132" s="23">
        <v>1.3707998066718001E-5</v>
      </c>
      <c r="H132" s="24">
        <f t="shared" si="13"/>
        <v>-26.037558198749309</v>
      </c>
      <c r="I132" s="25">
        <f t="shared" si="8"/>
        <v>0.486815455458256</v>
      </c>
      <c r="J132" s="25">
        <f t="shared" si="14"/>
        <v>1.4205296881097951</v>
      </c>
      <c r="K132" s="25">
        <v>1.9</v>
      </c>
      <c r="L132" s="25">
        <v>2.734</v>
      </c>
    </row>
    <row r="133" spans="1:12" x14ac:dyDescent="0.25">
      <c r="A133" s="20" t="s">
        <v>15</v>
      </c>
      <c r="B133" s="22"/>
      <c r="C133" s="22"/>
      <c r="D133" s="23"/>
      <c r="E133" s="23"/>
      <c r="F133" s="23"/>
      <c r="G133" s="23"/>
      <c r="H133" s="24">
        <f>AVERAGE(H108:H132)</f>
        <v>-13.987699635956076</v>
      </c>
      <c r="I133" s="27"/>
      <c r="J133" s="27"/>
      <c r="K133" s="28"/>
      <c r="L133" s="12"/>
    </row>
    <row r="134" spans="1:12" x14ac:dyDescent="0.25">
      <c r="A134" s="6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2"/>
    </row>
    <row r="135" spans="1:12" x14ac:dyDescent="0.25">
      <c r="A135" s="29" t="s">
        <v>132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2"/>
    </row>
    <row r="136" spans="1:12" x14ac:dyDescent="0.25">
      <c r="A136" s="29" t="s">
        <v>133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2"/>
    </row>
    <row r="137" spans="1:12" x14ac:dyDescent="0.25">
      <c r="A137" s="29" t="s">
        <v>134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2"/>
    </row>
    <row r="138" spans="1:12" x14ac:dyDescent="0.25">
      <c r="A138" s="3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2"/>
    </row>
    <row r="139" spans="1:12" x14ac:dyDescent="0.25">
      <c r="A139" s="31" t="s">
        <v>122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25">
      <c r="A140" s="30" t="s">
        <v>123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2"/>
    </row>
    <row r="141" spans="1:12" x14ac:dyDescent="0.25">
      <c r="A141" s="30" t="s">
        <v>124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Einari</dc:creator>
  <cp:lastModifiedBy>jsheinon</cp:lastModifiedBy>
  <dcterms:created xsi:type="dcterms:W3CDTF">2014-02-22T08:50:29Z</dcterms:created>
  <dcterms:modified xsi:type="dcterms:W3CDTF">2014-05-31T10:41:39Z</dcterms:modified>
</cp:coreProperties>
</file>