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11760"/>
  </bookViews>
  <sheets>
    <sheet name="Appendix A1" sheetId="7" r:id="rId1"/>
    <sheet name="Appendix A2" sheetId="8" r:id="rId2"/>
    <sheet name="Appendix A3" sheetId="1" r:id="rId3"/>
    <sheet name="Appendix A4" sheetId="5" r:id="rId4"/>
    <sheet name="Appendix A5" sheetId="3" r:id="rId5"/>
  </sheets>
  <calcPr calcId="14562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84" i="1" l="1"/>
  <c r="AF85" i="1"/>
  <c r="AF83" i="1"/>
  <c r="AF52" i="1"/>
  <c r="AF53" i="1"/>
  <c r="AF51" i="1"/>
  <c r="O52" i="1"/>
  <c r="AE51" i="1"/>
  <c r="AE53" i="1"/>
  <c r="AE52" i="1"/>
  <c r="AP85" i="1"/>
  <c r="AO85" i="1"/>
  <c r="AN85" i="1"/>
  <c r="AM85" i="1"/>
  <c r="AL85" i="1"/>
  <c r="AS85" i="1"/>
  <c r="AR85" i="1"/>
  <c r="AQ85" i="1"/>
  <c r="AE85" i="1"/>
  <c r="AD85" i="1"/>
  <c r="AC85" i="1"/>
  <c r="AB85" i="1"/>
  <c r="AA85" i="1"/>
  <c r="Z85" i="1"/>
  <c r="X85" i="1"/>
  <c r="W85" i="1"/>
  <c r="V85" i="1"/>
  <c r="U85" i="1"/>
  <c r="T85" i="1"/>
  <c r="S85" i="1"/>
  <c r="AE84" i="1"/>
  <c r="AC84" i="1"/>
  <c r="AB84" i="1"/>
  <c r="Y84" i="1"/>
  <c r="X84" i="1"/>
  <c r="W84" i="1"/>
  <c r="V84" i="1"/>
  <c r="U84" i="1"/>
  <c r="T84" i="1"/>
  <c r="S84" i="1"/>
  <c r="AE83" i="1"/>
  <c r="AC83" i="1"/>
  <c r="AB83" i="1"/>
  <c r="Y83" i="1"/>
  <c r="X83" i="1"/>
  <c r="W83" i="1"/>
  <c r="V83" i="1"/>
  <c r="U83" i="1"/>
  <c r="T83" i="1"/>
  <c r="S83" i="1"/>
  <c r="F83" i="1"/>
  <c r="G83" i="1"/>
  <c r="H83" i="1"/>
  <c r="I83" i="1"/>
  <c r="J83" i="1"/>
  <c r="K83" i="1"/>
  <c r="L83" i="1"/>
  <c r="M83" i="1"/>
  <c r="N83" i="1"/>
  <c r="F84" i="1"/>
  <c r="G84" i="1"/>
  <c r="H84" i="1"/>
  <c r="I84" i="1"/>
  <c r="J84" i="1"/>
  <c r="K84" i="1"/>
  <c r="L84" i="1"/>
  <c r="M84" i="1"/>
  <c r="N84" i="1"/>
  <c r="F85" i="1"/>
  <c r="G85" i="1"/>
  <c r="H85" i="1"/>
  <c r="I85" i="1"/>
  <c r="J85" i="1"/>
  <c r="K85" i="1"/>
  <c r="L85" i="1"/>
  <c r="M85" i="1"/>
  <c r="N85" i="1"/>
  <c r="O85" i="1"/>
  <c r="O84" i="1"/>
  <c r="O83" i="1"/>
  <c r="AO53" i="1"/>
  <c r="T52" i="1"/>
  <c r="S52" i="1"/>
  <c r="T51" i="1"/>
  <c r="U51" i="1"/>
  <c r="V51" i="1"/>
  <c r="W51" i="1"/>
  <c r="X51" i="1"/>
  <c r="Y51" i="1"/>
  <c r="AB51" i="1"/>
  <c r="AC51" i="1"/>
  <c r="U52" i="1"/>
  <c r="AM53" i="1" s="1"/>
  <c r="V52" i="1"/>
  <c r="W52" i="1"/>
  <c r="AN53" i="1" s="1"/>
  <c r="X52" i="1"/>
  <c r="Y52" i="1"/>
  <c r="AB52" i="1"/>
  <c r="AL53" i="1" s="1"/>
  <c r="AC52" i="1"/>
  <c r="T53" i="1"/>
  <c r="U53" i="1"/>
  <c r="V53" i="1"/>
  <c r="AP53" i="1" s="1"/>
  <c r="W53" i="1"/>
  <c r="AS53" i="1" s="1"/>
  <c r="X53" i="1"/>
  <c r="Z53" i="1"/>
  <c r="AA53" i="1"/>
  <c r="AQ53" i="1" s="1"/>
  <c r="AB53" i="1"/>
  <c r="AR53" i="1" s="1"/>
  <c r="AC53" i="1"/>
  <c r="AD53" i="1"/>
  <c r="S53" i="1"/>
  <c r="S51" i="1"/>
  <c r="F53" i="1"/>
  <c r="G53" i="1"/>
  <c r="H53" i="1"/>
  <c r="I53" i="1"/>
  <c r="J53" i="1"/>
  <c r="K53" i="1"/>
  <c r="L53" i="1"/>
  <c r="M53" i="1"/>
  <c r="N53" i="1"/>
  <c r="O53" i="1"/>
  <c r="F52" i="1"/>
  <c r="G52" i="1"/>
  <c r="H52" i="1"/>
  <c r="I52" i="1"/>
  <c r="J52" i="1"/>
  <c r="K52" i="1"/>
  <c r="L52" i="1"/>
  <c r="M52" i="1"/>
  <c r="N52" i="1"/>
  <c r="F51" i="1"/>
  <c r="G51" i="1"/>
  <c r="H51" i="1"/>
  <c r="I51" i="1"/>
  <c r="J51" i="1"/>
  <c r="K51" i="1"/>
  <c r="L51" i="1"/>
  <c r="M51" i="1"/>
  <c r="N51" i="1"/>
  <c r="O51" i="1"/>
  <c r="K56" i="5" l="1"/>
  <c r="K55" i="5"/>
</calcChain>
</file>

<file path=xl/sharedStrings.xml><?xml version="1.0" encoding="utf-8"?>
<sst xmlns="http://schemas.openxmlformats.org/spreadsheetml/2006/main" count="948" uniqueCount="301">
  <si>
    <t>wt%</t>
  </si>
  <si>
    <t>Sample/spot</t>
  </si>
  <si>
    <t>Location</t>
  </si>
  <si>
    <t>Rock type</t>
  </si>
  <si>
    <t xml:space="preserve">   Na2O  </t>
  </si>
  <si>
    <t xml:space="preserve">   CaO   </t>
  </si>
  <si>
    <t xml:space="preserve">   MnO   </t>
  </si>
  <si>
    <t xml:space="preserve">   TiO2  </t>
  </si>
  <si>
    <t xml:space="preserve">   MgO   </t>
  </si>
  <si>
    <t xml:space="preserve">   K2O   </t>
  </si>
  <si>
    <t xml:space="preserve">   Al2O3 </t>
  </si>
  <si>
    <t xml:space="preserve">   FeO   </t>
  </si>
  <si>
    <t xml:space="preserve">   SiO2  </t>
  </si>
  <si>
    <t xml:space="preserve">  Total  </t>
  </si>
  <si>
    <t>Mineral</t>
  </si>
  <si>
    <t xml:space="preserve">Comment  </t>
  </si>
  <si>
    <t>Western segment</t>
  </si>
  <si>
    <t>Garnet</t>
  </si>
  <si>
    <t>core</t>
  </si>
  <si>
    <t>#2</t>
  </si>
  <si>
    <t>#3</t>
  </si>
  <si>
    <t>#4</t>
  </si>
  <si>
    <t>#5</t>
  </si>
  <si>
    <t>#6</t>
  </si>
  <si>
    <t>#7</t>
  </si>
  <si>
    <t>#8</t>
  </si>
  <si>
    <t>#9</t>
  </si>
  <si>
    <t>rim</t>
  </si>
  <si>
    <t>#10</t>
  </si>
  <si>
    <t>#11</t>
  </si>
  <si>
    <t>#12</t>
  </si>
  <si>
    <t>#13</t>
  </si>
  <si>
    <t>Biotite</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</si>
  <si>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</si>
  <si>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</si>
  <si>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</si>
  <si>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</si>
  <si>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</si>
  <si>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</si>
  <si>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</si>
  <si>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</si>
  <si>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</si>
  <si>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</si>
  <si>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</si>
  <si>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</si>
  <si>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</si>
  <si>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</si>
  <si>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</si>
  <si>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</si>
  <si>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</si>
  <si>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</si>
  <si>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</si>
  <si>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</si>
  <si>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</si>
  <si>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</si>
  <si>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</si>
  <si>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</si>
  <si>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</si>
  <si>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</si>
  <si>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</si>
  <si>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</si>
  <si>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Sillimanite</t>
  </si>
  <si>
    <t>fibrolite</t>
  </si>
  <si>
    <t>#42</t>
  </si>
  <si>
    <t>ATK-2006-206.1 #1</t>
  </si>
  <si>
    <t>Garnet mica schist</t>
  </si>
  <si>
    <t>GARNET-BIOTITE THERMOMETER  -  Seven calibrations</t>
  </si>
  <si>
    <t>RESULTS</t>
  </si>
  <si>
    <t>Ref P</t>
  </si>
  <si>
    <t xml:space="preserve">Sample </t>
  </si>
  <si>
    <t>Min pr</t>
  </si>
  <si>
    <t>kbar</t>
  </si>
  <si>
    <t>MIN</t>
  </si>
  <si>
    <t>MAX</t>
  </si>
  <si>
    <t>Average</t>
  </si>
  <si>
    <t>-</t>
  </si>
  <si>
    <t>KK-R6-171.40m</t>
  </si>
  <si>
    <t>Sample</t>
  </si>
  <si>
    <t>Input T (ºC)</t>
  </si>
  <si>
    <t>Input P (bars)</t>
  </si>
  <si>
    <t>T(GB, ºC)</t>
  </si>
  <si>
    <t>P(GBAQ-ave,bar)</t>
  </si>
  <si>
    <t>P(GBAQ-Fe,bar)</t>
  </si>
  <si>
    <t>P(GBAQ-Mg,bar)</t>
  </si>
  <si>
    <t>Sum of Bt oxides</t>
  </si>
  <si>
    <t>FeO tot (Bt)</t>
  </si>
  <si>
    <t>MnO (Bt)</t>
  </si>
  <si>
    <t>MgO (Bt)</t>
  </si>
  <si>
    <t>CaO (Bt)</t>
  </si>
  <si>
    <t>FeO tot (Grt)</t>
  </si>
  <si>
    <t>MnO (Grt)</t>
  </si>
  <si>
    <t>MgO (Grt)</t>
  </si>
  <si>
    <t>CaO (Grt)</t>
  </si>
  <si>
    <t>Ratio (Bt)</t>
  </si>
  <si>
    <t>Ratio (Grt)</t>
  </si>
  <si>
    <t>Si (Bt)</t>
  </si>
  <si>
    <t>Al(tot) Bt</t>
  </si>
  <si>
    <t>AlIV (Bt)</t>
  </si>
  <si>
    <t>Fe(tot) (Bt)</t>
  </si>
  <si>
    <t>Mg (Bt)</t>
  </si>
  <si>
    <t>Al(VI) (Bt)</t>
  </si>
  <si>
    <t>Ti (Bt)</t>
  </si>
  <si>
    <t>Fe(tot) (Grt)</t>
  </si>
  <si>
    <t>Mg (Grt)</t>
  </si>
  <si>
    <t>Ca (Grt)</t>
  </si>
  <si>
    <t>Mn (Grt)</t>
  </si>
  <si>
    <t>X(Fe)Grt</t>
  </si>
  <si>
    <t>X(Mg)Grt</t>
  </si>
  <si>
    <t>X(Ca)Grt</t>
  </si>
  <si>
    <t>X(Mn)Grt</t>
  </si>
  <si>
    <t>Fea</t>
  </si>
  <si>
    <t>Feb</t>
  </si>
  <si>
    <t>Fec</t>
  </si>
  <si>
    <t>Mga</t>
  </si>
  <si>
    <t>Mgb</t>
  </si>
  <si>
    <t>Mgc</t>
  </si>
  <si>
    <t>X(Fe) Bt</t>
  </si>
  <si>
    <t>X(Mg) Bt</t>
  </si>
  <si>
    <t>X(Al) Bt</t>
  </si>
  <si>
    <t>X(Ti) Bt</t>
  </si>
  <si>
    <t>T(GB00,°C)</t>
  </si>
  <si>
    <t>ln[K(Fe)]</t>
  </si>
  <si>
    <t>T (in, K)</t>
  </si>
  <si>
    <t>X(Fe+Mg-AlVI)</t>
  </si>
  <si>
    <t>X(Ti)Bt</t>
  </si>
  <si>
    <t>term-Fe</t>
  </si>
  <si>
    <t>P(GBAQ-Fe)</t>
  </si>
  <si>
    <t>ln[K(Mg)]</t>
  </si>
  <si>
    <t>X(Fe+Mg-AlVI)-Bt</t>
  </si>
  <si>
    <t>X(Ti)-Bt</t>
  </si>
  <si>
    <t>P(GBAQ-Mg)</t>
  </si>
  <si>
    <t>INPUT</t>
  </si>
  <si>
    <t>ANALYTICAL DATA (Cations)</t>
  </si>
  <si>
    <t xml:space="preserve">Biotite </t>
  </si>
  <si>
    <t>Fe</t>
  </si>
  <si>
    <t>Mn</t>
  </si>
  <si>
    <t>Mg</t>
  </si>
  <si>
    <t>Ca</t>
  </si>
  <si>
    <t>Ti</t>
  </si>
  <si>
    <t>Alvi</t>
  </si>
  <si>
    <t>Na</t>
  </si>
  <si>
    <t>K</t>
  </si>
  <si>
    <t>Al iv</t>
  </si>
  <si>
    <t>Al vi</t>
  </si>
  <si>
    <t>Al</t>
  </si>
  <si>
    <t>Si</t>
  </si>
  <si>
    <t>Dasgupta et al. 1991</t>
  </si>
  <si>
    <t>Bhattacharya et al. 1992</t>
  </si>
  <si>
    <t>Perchuk 1983</t>
  </si>
  <si>
    <t>Thompson 1976</t>
  </si>
  <si>
    <t>Analytical data used in thermometry calculations</t>
  </si>
  <si>
    <t>Reference for calculation:</t>
  </si>
  <si>
    <t>Wu, C.-M., 2017. Calibration of the garnet-biotite-Al2SiO5-quartz geobarometer for metapelites. Journal of Metamorphic Petrology 35, 983–998</t>
  </si>
  <si>
    <t>AJU-1985-76.1</t>
  </si>
  <si>
    <t>X</t>
  </si>
  <si>
    <t>x</t>
  </si>
  <si>
    <t>AJU-1985-95.1</t>
  </si>
  <si>
    <t>210-2-ATK-06</t>
  </si>
  <si>
    <t>?</t>
  </si>
  <si>
    <t>206-1-ATK-06</t>
  </si>
  <si>
    <t>ATK-2016-758.1</t>
  </si>
  <si>
    <t>KK-R6-107.95m</t>
  </si>
  <si>
    <t>KA-R3-52.34m</t>
  </si>
  <si>
    <t>JK-R3-109.79m</t>
  </si>
  <si>
    <t>Quartz</t>
  </si>
  <si>
    <t>Plagioclase</t>
  </si>
  <si>
    <t>Grunerite</t>
  </si>
  <si>
    <t>Staurolite</t>
  </si>
  <si>
    <t>Fibrolite</t>
  </si>
  <si>
    <t>Chlorite</t>
  </si>
  <si>
    <t>Muscovite</t>
  </si>
  <si>
    <t>K-feldspar</t>
  </si>
  <si>
    <t>Ilmenite</t>
  </si>
  <si>
    <t>Hematite</t>
  </si>
  <si>
    <t>Magnetite</t>
  </si>
  <si>
    <t>Tourmaline</t>
  </si>
  <si>
    <t>Apatite</t>
  </si>
  <si>
    <t>Zircon</t>
  </si>
  <si>
    <t>Graphite</t>
  </si>
  <si>
    <t>Central segment area</t>
  </si>
  <si>
    <t>Garnet staurolite mica schist</t>
  </si>
  <si>
    <t>Mica gneiss</t>
  </si>
  <si>
    <t>Garnet biotite quartz schist</t>
  </si>
  <si>
    <t>Garnet grunerite mica schist</t>
  </si>
  <si>
    <t>Garnet sillimanite mica schist</t>
  </si>
  <si>
    <t>Garnet sillimanite mica gneiss</t>
  </si>
  <si>
    <t>%</t>
  </si>
  <si>
    <t>Na2O</t>
  </si>
  <si>
    <t>CaO</t>
  </si>
  <si>
    <t>TiO2</t>
  </si>
  <si>
    <t>K2O</t>
  </si>
  <si>
    <t>Al2O3</t>
  </si>
  <si>
    <t>FeO</t>
  </si>
  <si>
    <t>SiO2</t>
  </si>
  <si>
    <t>Total</t>
  </si>
  <si>
    <t>An</t>
  </si>
  <si>
    <t>Ab</t>
  </si>
  <si>
    <t>Or</t>
  </si>
  <si>
    <t>ATK-2006-212A #1</t>
  </si>
  <si>
    <t>Monzogranite</t>
  </si>
  <si>
    <t>ATK2-2016-286.1 #1</t>
  </si>
  <si>
    <t>Monzonite</t>
  </si>
  <si>
    <t>ATK2-2016-35.1 #1</t>
  </si>
  <si>
    <t>Quartz syenite</t>
  </si>
  <si>
    <t>KAKA-2016-MD241.1 #1</t>
  </si>
  <si>
    <t>Quartz alkali feldspar syenite</t>
  </si>
  <si>
    <t>Vimpelinjoki-R1-306.35m #1</t>
  </si>
  <si>
    <t>Alkali feldspar syenite</t>
  </si>
  <si>
    <t>ATK2-2016-9.1 #1</t>
  </si>
  <si>
    <t>Alkali felspar syenite</t>
  </si>
  <si>
    <t>Vimpelinjoki-R1-88.70m #1</t>
  </si>
  <si>
    <t>ATK2-2016-14.1 #1</t>
  </si>
  <si>
    <t>Kontioaho-R8-53.27m #1</t>
  </si>
  <si>
    <t>Alkali feldspar granite</t>
  </si>
  <si>
    <t>ATK2-2016-385.1 #1</t>
  </si>
  <si>
    <t>ATK2-2006-159.1 #1</t>
  </si>
  <si>
    <t>3-OTA-92 #1</t>
  </si>
  <si>
    <t>KAKA-2016-93 #1</t>
  </si>
  <si>
    <t>Central segment</t>
  </si>
  <si>
    <t>Syenogranite</t>
  </si>
  <si>
    <t>ATK2-2005-328.3 #1</t>
  </si>
  <si>
    <t>JJP$-1980-80.1 #1</t>
  </si>
  <si>
    <t>ATK-2006-398 #1</t>
  </si>
  <si>
    <t>ATK2-2005-218.1 #1</t>
  </si>
  <si>
    <t>ATK-2005-383i #1</t>
  </si>
  <si>
    <t>Lehtovaara lens</t>
  </si>
  <si>
    <t>ATK-2005-206 #1</t>
  </si>
  <si>
    <t>Eastern segment</t>
  </si>
  <si>
    <t>5-OTA-92 #1</t>
  </si>
  <si>
    <t xml:space="preserve">Evaluation of peak P-T conditions during the Svecofennian metamorphism in the area of the Otanmäki-Kuluntalahti nappe </t>
  </si>
  <si>
    <t>Table 1. Mineral assemblages of metapelitic rocks from the area of the Otanmäki-Kuluntalahti nappe</t>
  </si>
  <si>
    <t>Almandine garnet</t>
  </si>
  <si>
    <t>Recommended values for almandine garnet natural mineral standard</t>
  </si>
  <si>
    <t>Recommended values for biotite natural mineral standard</t>
  </si>
  <si>
    <t>Recommended values for plagioclase natural mineral standard</t>
  </si>
  <si>
    <t>n.a</t>
  </si>
  <si>
    <t>KK-R6-171.40m #1</t>
  </si>
  <si>
    <t>Table 2. Electron microprobe analyses</t>
  </si>
  <si>
    <t>Table 3. Results of garnet-biotite thermometry</t>
  </si>
  <si>
    <t>Table 4. Results of implementing the garnet-biotite-Al2SiO5-quartz geobarometer (Wu, 2017) in combination with the garnet-biotite thermometer (Holdaway, 2000)</t>
  </si>
  <si>
    <t>Garnet porphyroblast in metapelite (western segment) (PPL)</t>
  </si>
  <si>
    <t>Garnet and staurolite porphyroblasts in metapelite (western segment) (PPL)</t>
  </si>
  <si>
    <t>Sillimanite (fibrolite) growth over biotite, (western segment) (PPL)</t>
  </si>
  <si>
    <t xml:space="preserve">References </t>
  </si>
  <si>
    <t>Kontinen, A., Paavola, J. &amp; Lukkarinen, H., 1992. K-Ar ages of hornblende and biotite from Late Archaean rocks of eastern Finland – interpretation and discussion of tectonic implications. Geological Survey of Finland, Bulletin 365, 31 p.</t>
  </si>
  <si>
    <t xml:space="preserve">Peltonen, P., Kontinen, A. &amp; Huhma, H., 1996. Petrology and geochemistry of metabasalts from the 1.95 Ga Jormua ophiolite, northeastern Finland. Journal of Petrology 37, 1359−1383. </t>
  </si>
  <si>
    <t>Tuisku, P., 1997. An introduction to Paleoproterozoic (Svecofennian) regional metamorphism in Kainuu and Lapland, Finland. In: Evins, P., Laajoki, K. (eds.), Archaean and Early Proterozoic (Karelian) Evolution of the Kainuu-Peräpohja Area, Northern Finland. Res Terrae 13, 27–31.</t>
  </si>
  <si>
    <t>Vaasjoki, M., Kärki, A. &amp; Laajoki, K., 2001. Timing of Paleaeoproterozoic crustal shearing in the central Fennoscandian Shield according to U-Pb data from associated granitoids, Finland. Bulletin of the Geological Society of Finland 73, 87–101.</t>
  </si>
  <si>
    <t xml:space="preserve">Perchuk, L.L., 1967. Biotite-garnet geothermometer. Doklady Akademi Nauk SSSR 177, 411−414.  </t>
  </si>
  <si>
    <t xml:space="preserve">Thompson, A.B., 1976. Mineral reactions in pelitic rocks. II. Calculation of some P-T-X(Fe-Mg) phase relation. American Journal of Science 276, 425–454. </t>
  </si>
  <si>
    <t>Holdaway, M. J., 2000. Application of new experimental and garnet Margules data to the garnet-biotite geothermometer. American Mineralogist 85, 881–892.</t>
  </si>
  <si>
    <t>Garnet and grunerite porphyroblasts in metapelite (central segment area) (PPL)</t>
  </si>
  <si>
    <t xml:space="preserve">Dasgupta, S., Sengupta, P., Guha, D., Fukuoka, M., 1991. A refine garnet - biotite Fe-Mg exchange geothermometer and its application in amphibolites and granulites. Contributions to Mineralogy and Petrology Volume 109, 130-137. </t>
  </si>
  <si>
    <t>Northing</t>
  </si>
  <si>
    <t>Easting</t>
  </si>
  <si>
    <t>cation prop (pfu)</t>
  </si>
  <si>
    <t>OH*</t>
  </si>
  <si>
    <t>Garnet (rim)</t>
  </si>
  <si>
    <t>ATK-2006-206.1</t>
  </si>
  <si>
    <t>INPUT TO BIOTITE-GARNET GEOTHERMOMETER</t>
  </si>
  <si>
    <t>Garnet (rim average n=13)</t>
  </si>
  <si>
    <t>Biotite (average n=16)</t>
  </si>
  <si>
    <t>Garnet core+rim (average n=24)</t>
  </si>
  <si>
    <t>Biotite (average n=12)</t>
  </si>
  <si>
    <t>Garnet (rim average, n=9)</t>
  </si>
  <si>
    <t>Garnet core+rim (average n=14)</t>
  </si>
  <si>
    <t>cat. prop. (pfu)</t>
  </si>
  <si>
    <r>
      <t>Fe</t>
    </r>
    <r>
      <rPr>
        <vertAlign val="superscript"/>
        <sz val="10"/>
        <color theme="1"/>
        <rFont val="Arial Narrow"/>
        <family val="2"/>
      </rPr>
      <t>3+</t>
    </r>
    <r>
      <rPr>
        <sz val="10"/>
        <color theme="1"/>
        <rFont val="Arial Narrow"/>
        <family val="2"/>
      </rPr>
      <t>/(Fe</t>
    </r>
    <r>
      <rPr>
        <vertAlign val="superscript"/>
        <sz val="10"/>
        <color theme="1"/>
        <rFont val="Arial Narrow"/>
        <family val="2"/>
      </rPr>
      <t>2+</t>
    </r>
    <r>
      <rPr>
        <sz val="10"/>
        <color theme="1"/>
        <rFont val="Arial Narrow"/>
        <family val="2"/>
      </rPr>
      <t>+Fe</t>
    </r>
    <r>
      <rPr>
        <vertAlign val="superscript"/>
        <sz val="10"/>
        <color theme="1"/>
        <rFont val="Arial Narrow"/>
        <family val="2"/>
      </rPr>
      <t>3+</t>
    </r>
    <r>
      <rPr>
        <sz val="10"/>
        <color theme="1"/>
        <rFont val="Arial Narrow"/>
        <family val="2"/>
      </rPr>
      <t>) (Bt)</t>
    </r>
  </si>
  <si>
    <r>
      <t>Fe</t>
    </r>
    <r>
      <rPr>
        <vertAlign val="superscript"/>
        <sz val="10"/>
        <color theme="1"/>
        <rFont val="Arial Narrow"/>
        <family val="2"/>
      </rPr>
      <t>3+</t>
    </r>
    <r>
      <rPr>
        <sz val="10"/>
        <color theme="1"/>
        <rFont val="Arial Narrow"/>
        <family val="2"/>
      </rPr>
      <t>/(Fe</t>
    </r>
    <r>
      <rPr>
        <vertAlign val="superscript"/>
        <sz val="10"/>
        <color theme="1"/>
        <rFont val="Arial Narrow"/>
        <family val="2"/>
      </rPr>
      <t>2+</t>
    </r>
    <r>
      <rPr>
        <sz val="10"/>
        <color theme="1"/>
        <rFont val="Arial Narrow"/>
        <family val="2"/>
      </rPr>
      <t>+Fe</t>
    </r>
    <r>
      <rPr>
        <vertAlign val="superscript"/>
        <sz val="10"/>
        <color theme="1"/>
        <rFont val="Arial Narrow"/>
        <family val="2"/>
      </rPr>
      <t>3+</t>
    </r>
    <r>
      <rPr>
        <sz val="10"/>
        <color theme="1"/>
        <rFont val="Arial Narrow"/>
        <family val="2"/>
      </rPr>
      <t>) (Grt)</t>
    </r>
  </si>
  <si>
    <r>
      <t>SiO</t>
    </r>
    <r>
      <rPr>
        <vertAlign val="subscript"/>
        <sz val="10"/>
        <color theme="1"/>
        <rFont val="Arial Narrow"/>
        <family val="2"/>
      </rPr>
      <t>2</t>
    </r>
    <r>
      <rPr>
        <sz val="10"/>
        <color theme="1"/>
        <rFont val="Arial Narrow"/>
        <family val="2"/>
      </rPr>
      <t xml:space="preserve"> (Bt)</t>
    </r>
  </si>
  <si>
    <r>
      <t>TiO</t>
    </r>
    <r>
      <rPr>
        <vertAlign val="subscript"/>
        <sz val="10"/>
        <color theme="1"/>
        <rFont val="Arial Narrow"/>
        <family val="2"/>
      </rPr>
      <t>2</t>
    </r>
    <r>
      <rPr>
        <sz val="10"/>
        <color theme="1"/>
        <rFont val="Arial Narrow"/>
        <family val="2"/>
      </rPr>
      <t xml:space="preserve"> (Bt)</t>
    </r>
  </si>
  <si>
    <r>
      <t>Al</t>
    </r>
    <r>
      <rPr>
        <vertAlign val="subscript"/>
        <sz val="10"/>
        <color theme="1"/>
        <rFont val="Arial Narrow"/>
        <family val="2"/>
      </rPr>
      <t>2</t>
    </r>
    <r>
      <rPr>
        <sz val="10"/>
        <color theme="1"/>
        <rFont val="Arial Narrow"/>
        <family val="2"/>
      </rPr>
      <t>O</t>
    </r>
    <r>
      <rPr>
        <vertAlign val="subscript"/>
        <sz val="10"/>
        <color theme="1"/>
        <rFont val="Arial Narrow"/>
        <family val="2"/>
      </rPr>
      <t>3</t>
    </r>
    <r>
      <rPr>
        <sz val="10"/>
        <color theme="1"/>
        <rFont val="Arial Narrow"/>
        <family val="2"/>
      </rPr>
      <t xml:space="preserve"> (Bt)</t>
    </r>
  </si>
  <si>
    <r>
      <t>Na</t>
    </r>
    <r>
      <rPr>
        <vertAlign val="subscript"/>
        <sz val="10"/>
        <color theme="1"/>
        <rFont val="Arial Narrow"/>
        <family val="2"/>
      </rPr>
      <t>2</t>
    </r>
    <r>
      <rPr>
        <sz val="10"/>
        <color theme="1"/>
        <rFont val="Arial Narrow"/>
        <family val="2"/>
      </rPr>
      <t>O (Bt)</t>
    </r>
  </si>
  <si>
    <r>
      <t>K</t>
    </r>
    <r>
      <rPr>
        <vertAlign val="subscript"/>
        <sz val="10"/>
        <color theme="1"/>
        <rFont val="Arial Narrow"/>
        <family val="2"/>
      </rPr>
      <t>2</t>
    </r>
    <r>
      <rPr>
        <sz val="10"/>
        <color theme="1"/>
        <rFont val="Arial Narrow"/>
        <family val="2"/>
      </rPr>
      <t>O (Bt)</t>
    </r>
  </si>
  <si>
    <r>
      <t>SiO</t>
    </r>
    <r>
      <rPr>
        <vertAlign val="subscript"/>
        <sz val="10"/>
        <color theme="1"/>
        <rFont val="Arial Narrow"/>
        <family val="2"/>
      </rPr>
      <t>2</t>
    </r>
    <r>
      <rPr>
        <sz val="10"/>
        <color theme="1"/>
        <rFont val="Arial Narrow"/>
        <family val="2"/>
      </rPr>
      <t xml:space="preserve"> (Grt)</t>
    </r>
  </si>
  <si>
    <r>
      <t>TiO</t>
    </r>
    <r>
      <rPr>
        <vertAlign val="subscript"/>
        <sz val="10"/>
        <color theme="1"/>
        <rFont val="Arial Narrow"/>
        <family val="2"/>
      </rPr>
      <t>2</t>
    </r>
    <r>
      <rPr>
        <sz val="10"/>
        <color theme="1"/>
        <rFont val="Arial Narrow"/>
        <family val="2"/>
      </rPr>
      <t xml:space="preserve"> (Grt)</t>
    </r>
  </si>
  <si>
    <r>
      <t>Al</t>
    </r>
    <r>
      <rPr>
        <vertAlign val="subscript"/>
        <sz val="10"/>
        <color theme="1"/>
        <rFont val="Arial Narrow"/>
        <family val="2"/>
      </rPr>
      <t>2</t>
    </r>
    <r>
      <rPr>
        <sz val="10"/>
        <color theme="1"/>
        <rFont val="Arial Narrow"/>
        <family val="2"/>
      </rPr>
      <t>O</t>
    </r>
    <r>
      <rPr>
        <vertAlign val="subscript"/>
        <sz val="10"/>
        <color theme="1"/>
        <rFont val="Arial Narrow"/>
        <family val="2"/>
      </rPr>
      <t>3</t>
    </r>
    <r>
      <rPr>
        <sz val="10"/>
        <color theme="1"/>
        <rFont val="Arial Narrow"/>
        <family val="2"/>
      </rPr>
      <t xml:space="preserve"> (Grt)</t>
    </r>
  </si>
  <si>
    <r>
      <t>Na</t>
    </r>
    <r>
      <rPr>
        <vertAlign val="subscript"/>
        <sz val="10"/>
        <color theme="1"/>
        <rFont val="Arial Narrow"/>
        <family val="2"/>
      </rPr>
      <t>2</t>
    </r>
    <r>
      <rPr>
        <sz val="10"/>
        <color theme="1"/>
        <rFont val="Arial Narrow"/>
        <family val="2"/>
      </rPr>
      <t>O (Grt)</t>
    </r>
  </si>
  <si>
    <r>
      <t>K</t>
    </r>
    <r>
      <rPr>
        <vertAlign val="subscript"/>
        <sz val="10"/>
        <color theme="1"/>
        <rFont val="Arial Narrow"/>
        <family val="2"/>
      </rPr>
      <t>2</t>
    </r>
    <r>
      <rPr>
        <sz val="10"/>
        <color theme="1"/>
        <rFont val="Arial Narrow"/>
        <family val="2"/>
      </rPr>
      <t>O (Grt)</t>
    </r>
  </si>
  <si>
    <r>
      <t>Pattison, D.R.M., 2001. Instability of Al</t>
    </r>
    <r>
      <rPr>
        <vertAlign val="subscript"/>
        <sz val="8"/>
        <color theme="1"/>
        <rFont val="Arial Narrow"/>
        <family val="2"/>
      </rPr>
      <t>2</t>
    </r>
    <r>
      <rPr>
        <sz val="8"/>
        <color theme="1"/>
        <rFont val="Arial Narrow"/>
        <family val="2"/>
      </rPr>
      <t>SiO</t>
    </r>
    <r>
      <rPr>
        <vertAlign val="subscript"/>
        <sz val="8"/>
        <color theme="1"/>
        <rFont val="Arial Narrow"/>
        <family val="2"/>
      </rPr>
      <t>5</t>
    </r>
    <r>
      <rPr>
        <sz val="8"/>
        <color theme="1"/>
        <rFont val="Arial Narrow"/>
        <family val="2"/>
      </rPr>
      <t xml:space="preserve"> “triple-point” assemblages in muscovite+biotite+quartz-bearing metapelites, with implications. American Mineralogist 86, 1414-1422.</t>
    </r>
  </si>
  <si>
    <t>°C</t>
  </si>
  <si>
    <t>Temperatures (deg °C)</t>
  </si>
  <si>
    <t>Ferry &amp; Spear 1978</t>
  </si>
  <si>
    <t>Hodges &amp; Spear 1982</t>
  </si>
  <si>
    <t>Holdaway &amp; Lee, 1977</t>
  </si>
  <si>
    <t xml:space="preserve">Ferry, J.M.,&amp; Spear, F.S., 1978. Experimental calibration of the partitioning of Fe and Mg between biotite and garnet. Contributions to Mineralogy and Petrology 66, 113–117.  </t>
  </si>
  <si>
    <t>Hodges, K., &amp; Spear, F.S., 1982. Geothermometry, geobarometry and the Al2SiO5 triple point at Mt. Moosilauke, New Hampshire. American Mineralogist Volume 67, 1118-1134.</t>
  </si>
  <si>
    <t xml:space="preserve">Holdaway, M.J., &amp; Lee, S.M., 1977. Fe-Mg cordierite stability in high-grade pelitic rocks based on experimental, theoretical, and natural observations. Contributions to Mineralogy and Petrology 63, 175−198.  </t>
  </si>
  <si>
    <t>Bhattacharya, A., Mohanty, L., Maji, A., Sen, S.K., &amp; Raith, M., NonIdeal Mixing in the Phlogopite–Annite Binary: Constraints from Experimental Data on Mg–Fe Partitioning and a Reformulation of the Biotite–Garnet Geothermometer, Contributions to Mineralogy and Petrology Volume 111, 87–93.</t>
  </si>
  <si>
    <t>X = major rock forming mineral, x = minor mineral, ? = unconfirmed mineral. Coordinates in KKJ-3/Finland uniform coordinate system.</t>
  </si>
  <si>
    <t>2.1 Garnet and biotite analyses of metapelitic rocks enclosed by A-type monzogranite (western segment)</t>
  </si>
  <si>
    <t>2.2 Plagioclase analyses Otanmäki suite A-type rocks</t>
  </si>
  <si>
    <t>2.3 Standard analyses</t>
  </si>
  <si>
    <r>
      <rPr>
        <b/>
        <sz val="11"/>
        <color theme="1"/>
        <rFont val="Calibri"/>
        <family val="2"/>
        <scheme val="minor"/>
      </rPr>
      <t>Electronic Appendix A</t>
    </r>
    <r>
      <rPr>
        <sz val="11"/>
        <color theme="1"/>
        <rFont val="Calibri"/>
        <family val="2"/>
        <scheme val="minor"/>
      </rPr>
      <t xml:space="preserve"> for the article: "Geology, geochronology and geochemistry of the 2.05 Ga gneissic A1-type granites and related intermediate rocks in central Finland: implication for the tectonic evolution of the Karelia craton margin"</t>
    </r>
  </si>
  <si>
    <t>by Kärenlampi et al. (2019) Bulletin of the Geological Society of Finland</t>
  </si>
  <si>
    <t>Appendix A1</t>
  </si>
  <si>
    <t>The Svecofennian metamorphism in the area around the Otanmäki-Kuluntalahti nappe is considered to have peaked under low-P and high-T amphibolite facies conditions between ca. 1.87 Ga and 1.85 Ga, although the heating continued long, with temperatures falling below ~500 °C only after 1.80 Ga (Kontinen et al., 1992; Peltonen et al., 1996; Tuisku, 1997; Vaasjoki et al., 2001). The previous estimates of the peak-T conditions are supported by our observations of the metapelites being enclosed in or flanking the Otanmäki-Kuluntalahti nappe. These metapelites record stable mineral assemblages composed of quartz-biotite±plagioclase±muscovite±chlorite±grunerite and regular garnet porphyroblasts with synkinematic cores and post-kinematic growth rims. Occasionally, there are also staurolite porphyroblasts together with garnet porphyroblasts. Structurally late growth of fibrolitic sillimanite over biotite occurs in the metapelites in the western but not the eastern parts of the Otanmäki-Kuluntalahti nappe (see Fig. 2 in text and Appendix A2). In Pattison’s (2001) P-T diagram for amphibolite facies metapelites, the mineral assemblages observed in the western part metapelites correspond to peak temperatures of ~600 °C and pressures between 3 and 6 kbar (above the Qtz+Ms+Sil bathograd, but below the Ky+Bt+V bathograd). The bathograd estimates are supported by garnet-biotite thermometry conducted in this study for two samples of these metapelites (for EPMA results see Appendix A3), yielding Fe-Mg exchange (garnet-biotite rims) peak temperatures from 550 to 600 ºC (calculations made by using seven common calibrations: Perchuk, 1967; Thompson, 1976; Holdaway &amp; Lee, 1977; Ferry &amp; Spear, 1978; Hodges &amp; Spear, 1982; Dasgupta et al., 1991; Bhattacharya et al., 1992; for results see Appendix A4). Furthermore, a sillimanite-bearing metapelite sample yielded peak pressure and temperature estimates of 4.0 kbar and 600 ºC by iteratively applying the garnet-biotite thermometer (Holdaway, 2000) and garnet-biotite-sillimanite-quartz barometer according to Wu (2017) (see Appendix A5).</t>
  </si>
  <si>
    <t>Appendix A2</t>
  </si>
  <si>
    <t>Appendix A3</t>
  </si>
  <si>
    <t>Appendix A4</t>
  </si>
  <si>
    <t>Appendix A5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</si>
</sst>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00000"/>
    <numFmt numFmtId="167" formatCode="0.00000"/>
    <numFmt numFmtId="168" formatCode="0.0000"/>
  </numFmts>
  <fonts count="28">
    <font>
      <sz val="11"/>
      <color theme="1"/>
      <name val="Calibri"/>
      <family val="2"/>
      <scheme val="minor"/>
    </font>
    <font>
      <sz val="10"/>
      <color theme="1"/>
      <name val="Arial Narrow"/>
      <family val="2"/>
    </font>
    <font>
      <i/>
      <sz val="10"/>
      <color theme="1"/>
      <name val="Arial Narrow"/>
      <family val="2"/>
    </font>
    <font>
      <b/>
      <sz val="10"/>
      <name val="Arial Narrow"/>
      <family val="2"/>
    </font>
    <font>
      <sz val="10"/>
      <name val="Arial Narrow"/>
      <family val="2"/>
    </font>
    <font>
      <b/>
      <sz val="10"/>
      <color theme="1"/>
      <name val="Arial Narrow"/>
      <family val="2"/>
    </font>
    <font>
      <b/>
      <sz val="10"/>
      <color indexed="8"/>
      <name val="Arial Narrow"/>
      <family val="2"/>
    </font>
    <font>
      <b/>
      <sz val="10"/>
      <color rgb="FF0000CC"/>
      <name val="Arial Narrow"/>
      <family val="2"/>
    </font>
    <font>
      <b/>
      <sz val="10"/>
      <color rgb="FFFF0000"/>
      <name val="Arial Narrow"/>
      <family val="2"/>
    </font>
    <font>
      <b/>
      <sz val="10"/>
      <color rgb="FF000000"/>
      <name val="Arial Narrow"/>
      <family val="2"/>
    </font>
    <font>
      <sz val="10"/>
      <color rgb="FF0000CC"/>
      <name val="Arial Narrow"/>
      <family val="2"/>
    </font>
    <font>
      <sz val="10"/>
      <color theme="1"/>
      <name val="Times New Roman"/>
      <family val="1"/>
    </font>
    <font>
      <sz val="11"/>
      <color theme="1"/>
      <name val="Arial Narrow"/>
      <family val="2"/>
    </font>
    <font>
      <sz val="9"/>
      <color theme="1"/>
      <name val="Arial Narrow"/>
      <family val="2"/>
    </font>
    <font>
      <sz val="12"/>
      <color theme="1"/>
      <name val="Arial Narrow"/>
      <family val="2"/>
    </font>
    <font>
      <sz val="8"/>
      <color theme="1"/>
      <name val="Arial Narrow"/>
      <family val="2"/>
    </font>
    <font>
      <b/>
      <sz val="11"/>
      <color theme="1"/>
      <name val="Arial Narrow"/>
      <family val="2"/>
    </font>
    <font>
      <sz val="12"/>
      <color rgb="FFFF0000"/>
      <name val="Times New Roman"/>
      <family val="1"/>
    </font>
    <font>
      <sz val="10"/>
      <color rgb="FFFF0000"/>
      <name val="Arial Narrow"/>
      <family val="2"/>
    </font>
    <font>
      <b/>
      <sz val="11"/>
      <color theme="1"/>
      <name val="Calibri"/>
      <family val="2"/>
      <scheme val="minor"/>
    </font>
    <font>
      <b/>
      <sz val="14"/>
      <color theme="1"/>
      <name val="Univers"/>
    </font>
    <font>
      <vertAlign val="subscript"/>
      <sz val="10"/>
      <color theme="1"/>
      <name val="Arial Narrow"/>
      <family val="2"/>
    </font>
    <font>
      <b/>
      <sz val="10"/>
      <name val="Arial"/>
      <family val="2"/>
    </font>
    <font>
      <sz val="10"/>
      <name val="Arial"/>
      <family val="2"/>
    </font>
    <font>
      <vertAlign val="superscript"/>
      <sz val="10"/>
      <color theme="1"/>
      <name val="Arial Narrow"/>
      <family val="2"/>
    </font>
    <font>
      <vertAlign val="subscript"/>
      <sz val="8"/>
      <color theme="1"/>
      <name val="Arial Narrow"/>
      <family val="2"/>
    </font>
    <font>
      <sz val="12"/>
      <color rgb="FF000000"/>
      <name val="Arial Narrow"/>
      <family val="2"/>
    </font>
    <font>
      <sz val="10"/>
      <color rgb="FF545454"/>
      <name val="Arial Narrow"/>
      <family val="2"/>
    </font>
  </fonts>
  <fills count="2">
    <fill>
      <patternFill patternType="none"/>
    </fill>
    <fill>
      <patternFill patternType="gray125"/>
    </fill>
  </fills>
  <borders count="23">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62">
    <xf numFmtId="0" fontId="0" fillId="0" borderId="0" xfId="0"/>
    <xf numFmtId="0" fontId="1" fillId="0" borderId="0" xfId="0" applyFont="1" applyFill="1" applyAlignment="1">
      <alignment horizontal="center"/>
    </xf>
    <xf numFmtId="0" fontId="1" fillId="0" borderId="0" xfId="0" applyFont="1" applyFill="1" applyBorder="1" applyAlignment="1">
      <alignment horizontal="center"/>
    </xf>
    <xf numFmtId="0" fontId="2" fillId="0" borderId="0" xfId="0" applyFont="1" applyFill="1" applyAlignment="1">
      <alignment horizontal="center"/>
    </xf>
    <xf numFmtId="0" fontId="1" fillId="0" borderId="1" xfId="0" applyFont="1" applyFill="1" applyBorder="1" applyAlignment="1">
      <alignment horizontal="center"/>
    </xf>
    <xf numFmtId="1" fontId="1" fillId="0" borderId="0" xfId="0" applyNumberFormat="1" applyFont="1" applyFill="1" applyBorder="1" applyAlignment="1">
      <alignment horizontal="center"/>
    </xf>
    <xf numFmtId="0" fontId="4" fillId="0" borderId="0" xfId="0" applyFont="1" applyFill="1" applyAlignment="1">
      <alignment horizontal="center"/>
    </xf>
    <xf numFmtId="1" fontId="4" fillId="0" borderId="2" xfId="0" applyNumberFormat="1" applyFont="1" applyFill="1" applyBorder="1" applyAlignment="1">
      <alignment horizontal="center"/>
    </xf>
    <xf numFmtId="1" fontId="4" fillId="0" borderId="0" xfId="0" applyNumberFormat="1" applyFont="1" applyFill="1" applyAlignment="1">
      <alignment horizontal="center"/>
    </xf>
    <xf numFmtId="0" fontId="1" fillId="0" borderId="0" xfId="0" applyFont="1"/>
    <xf numFmtId="0" fontId="1" fillId="0" borderId="0" xfId="0" applyFont="1" applyAlignment="1">
      <alignment horizontal="center"/>
    </xf>
    <xf numFmtId="0" fontId="1" fillId="0" borderId="0" xfId="0" applyFont="1" applyFill="1"/>
    <xf numFmtId="0" fontId="6" fillId="0" borderId="0" xfId="0" applyFont="1" applyFill="1" applyAlignment="1">
      <alignment horizontal="center"/>
    </xf>
    <xf numFmtId="0" fontId="7" fillId="0" borderId="0" xfId="0" applyFont="1" applyAlignment="1">
      <alignment horizontal="center"/>
    </xf>
    <xf numFmtId="1" fontId="8" fillId="0" borderId="0" xfId="0" applyNumberFormat="1" applyFont="1" applyAlignment="1">
      <alignment horizontal="center"/>
    </xf>
    <xf numFmtId="164" fontId="8" fillId="0" borderId="0" xfId="0" applyNumberFormat="1" applyFont="1" applyAlignment="1">
      <alignment horizontal="center"/>
    </xf>
    <xf numFmtId="165" fontId="8" fillId="0" borderId="0" xfId="0" applyNumberFormat="1" applyFont="1" applyAlignment="1">
      <alignment horizontal="center"/>
    </xf>
    <xf numFmtId="0" fontId="7" fillId="0" borderId="0" xfId="0" applyFont="1" applyFill="1" applyAlignment="1">
      <alignment horizontal="center"/>
    </xf>
    <xf numFmtId="0" fontId="4" fillId="0" borderId="2" xfId="0" applyFont="1" applyFill="1" applyBorder="1" applyAlignment="1">
      <alignment horizontal="center"/>
    </xf>
    <xf numFmtId="0" fontId="4" fillId="0" borderId="1" xfId="0" applyFont="1" applyFill="1" applyBorder="1" applyAlignment="1">
      <alignment horizontal="center"/>
    </xf>
    <xf numFmtId="165" fontId="1" fillId="0" borderId="0" xfId="0" applyNumberFormat="1" applyFont="1" applyFill="1" applyAlignment="1">
      <alignment horizontal="center"/>
    </xf>
    <xf numFmtId="0" fontId="3" fillId="0" borderId="1" xfId="0" applyFont="1" applyFill="1" applyBorder="1" applyAlignment="1">
      <alignment horizontal="left"/>
    </xf>
    <xf numFmtId="0" fontId="3" fillId="0" borderId="2" xfId="0" applyFont="1" applyFill="1" applyBorder="1" applyAlignment="1">
      <alignment horizontal="centerContinuous"/>
    </xf>
    <xf numFmtId="0" fontId="3" fillId="0" borderId="0" xfId="0" applyFont="1" applyFill="1" applyAlignment="1">
      <alignment horizontal="centerContinuous"/>
    </xf>
    <xf numFmtId="0" fontId="4" fillId="0" borderId="2" xfId="0" applyNumberFormat="1" applyFont="1" applyFill="1" applyBorder="1" applyAlignment="1">
      <alignment horizontal="center"/>
    </xf>
    <xf numFmtId="0" fontId="4" fillId="0" borderId="0" xfId="0" applyNumberFormat="1" applyFont="1" applyFill="1" applyAlignment="1">
      <alignment horizontal="center"/>
    </xf>
    <xf numFmtId="0" fontId="4" fillId="0" borderId="3" xfId="0" applyFont="1" applyFill="1" applyBorder="1" applyAlignment="1">
      <alignment horizontal="center"/>
    </xf>
    <xf numFmtId="0" fontId="5" fillId="0" borderId="0" xfId="0" applyFont="1" applyFill="1"/>
    <xf numFmtId="0" fontId="3" fillId="0" borderId="0" xfId="0" applyFont="1" applyFill="1"/>
    <xf numFmtId="0" fontId="4" fillId="0" borderId="0" xfId="0" applyFont="1" applyFill="1" applyProtection="1"/>
    <xf numFmtId="0" fontId="3" fillId="0" borderId="1" xfId="0" applyFont="1" applyFill="1" applyBorder="1"/>
    <xf numFmtId="0" fontId="4" fillId="0" borderId="1" xfId="0" applyFont="1" applyFill="1" applyBorder="1"/>
    <xf numFmtId="0" fontId="3" fillId="0" borderId="1" xfId="0" applyFont="1" applyFill="1" applyBorder="1" applyAlignment="1">
      <alignment horizontal="centerContinuous"/>
    </xf>
    <xf numFmtId="0" fontId="4" fillId="0" borderId="1" xfId="0" applyFont="1" applyFill="1" applyBorder="1" applyAlignment="1">
      <alignment horizontal="centerContinuous"/>
    </xf>
    <xf numFmtId="0" fontId="11" fillId="0" borderId="0" xfId="0" applyFont="1" applyBorder="1" applyAlignment="1">
      <alignment vertical="top"/>
    </xf>
    <xf numFmtId="0" fontId="9" fillId="0" borderId="0" xfId="0" applyFont="1" applyAlignment="1">
      <alignment horizontal="center"/>
    </xf>
    <xf numFmtId="0" fontId="3" fillId="0" borderId="0" xfId="0" applyFont="1" applyAlignment="1">
      <alignment horizontal="center"/>
    </xf>
    <xf numFmtId="0" fontId="10" fillId="0" borderId="0" xfId="0" applyFont="1" applyAlignment="1">
      <alignment horizontal="center"/>
    </xf>
    <xf numFmtId="0" fontId="1" fillId="0" borderId="0" xfId="0" applyFont="1" applyAlignment="1">
      <alignment horizontal="left"/>
    </xf>
    <xf numFmtId="0" fontId="0" fillId="0" borderId="0" xfId="0" applyFont="1"/>
    <xf numFmtId="0" fontId="0" fillId="0" borderId="0" xfId="0" applyFont="1" applyBorder="1"/>
    <xf numFmtId="0" fontId="1" fillId="0" borderId="0" xfId="0" applyFont="1" applyBorder="1" applyAlignment="1">
      <alignment vertical="top" wrapText="1"/>
    </xf>
    <xf numFmtId="0" fontId="11" fillId="0" borderId="0" xfId="0" applyFont="1" applyBorder="1" applyAlignment="1">
      <alignment vertical="top" wrapText="1"/>
    </xf>
    <xf numFmtId="0" fontId="0" fillId="0" borderId="0" xfId="0" applyFont="1" applyBorder="1" applyAlignment="1">
      <alignment wrapText="1"/>
    </xf>
    <xf numFmtId="0" fontId="0" fillId="0" borderId="0" xfId="0" applyFont="1" applyAlignment="1">
      <alignment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1" fillId="0" borderId="0" xfId="0" applyFont="1" applyFill="1" applyBorder="1" applyAlignment="1">
      <alignment horizontal="center" vertical="top"/>
    </xf>
    <xf numFmtId="0" fontId="1" fillId="0" borderId="0" xfId="0" applyNumberFormat="1" applyFont="1" applyFill="1" applyBorder="1" applyAlignment="1">
      <alignment horizontal="center" vertical="top"/>
    </xf>
    <xf numFmtId="0" fontId="12" fillId="0" borderId="0" xfId="0" applyFont="1"/>
    <xf numFmtId="0" fontId="13" fillId="0" borderId="0" xfId="0" applyFont="1" applyFill="1"/>
    <xf numFmtId="0" fontId="12" fillId="0" borderId="0" xfId="0" applyFont="1" applyFill="1"/>
    <xf numFmtId="0" fontId="13" fillId="0" borderId="0" xfId="0" applyFont="1"/>
    <xf numFmtId="0" fontId="14" fillId="0" borderId="0" xfId="0" applyFont="1"/>
    <xf numFmtId="0" fontId="15" fillId="0" borderId="14" xfId="0" applyFont="1" applyFill="1" applyBorder="1" applyAlignment="1">
      <alignment vertical="center"/>
    </xf>
    <xf numFmtId="0" fontId="15" fillId="0" borderId="0" xfId="0" applyFont="1" applyFill="1" applyBorder="1" applyAlignment="1">
      <alignment vertical="center"/>
    </xf>
    <xf numFmtId="0" fontId="15" fillId="0" borderId="0" xfId="0" applyFont="1" applyFill="1"/>
    <xf numFmtId="0" fontId="15" fillId="0" borderId="0" xfId="0" applyFont="1"/>
    <xf numFmtId="0" fontId="16" fillId="0" borderId="0" xfId="0" applyFont="1"/>
    <xf numFmtId="0" fontId="12" fillId="0" borderId="0" xfId="0" applyFont="1" applyFill="1" applyAlignment="1">
      <alignment horizontal="left"/>
    </xf>
    <xf numFmtId="0" fontId="5" fillId="0" borderId="1" xfId="0" applyFont="1" applyFill="1" applyBorder="1" applyAlignment="1">
      <alignment horizontal="center" vertical="center" wrapText="1"/>
    </xf>
    <xf numFmtId="1" fontId="5" fillId="0" borderId="0" xfId="0" applyNumberFormat="1" applyFont="1" applyFill="1" applyAlignment="1">
      <alignment horizontal="center"/>
    </xf>
    <xf numFmtId="1" fontId="3" fillId="0" borderId="0" xfId="0" applyNumberFormat="1" applyFont="1" applyFill="1" applyAlignment="1">
      <alignment horizontal="center"/>
    </xf>
    <xf numFmtId="0" fontId="1" fillId="0" borderId="1" xfId="0" applyFont="1" applyFill="1" applyBorder="1"/>
    <xf numFmtId="0" fontId="1" fillId="0" borderId="1" xfId="0" applyFont="1" applyBorder="1" applyAlignment="1">
      <alignment horizontal="center"/>
    </xf>
    <xf numFmtId="0" fontId="1" fillId="0" borderId="1" xfId="0" applyFont="1" applyBorder="1"/>
    <xf numFmtId="165" fontId="1" fillId="0" borderId="0" xfId="0" applyNumberFormat="1" applyFont="1" applyAlignment="1">
      <alignment horizontal="center"/>
    </xf>
    <xf numFmtId="165" fontId="1" fillId="0" borderId="0" xfId="0" applyNumberFormat="1" applyFont="1" applyFill="1" applyBorder="1" applyAlignment="1">
      <alignment horizontal="center"/>
    </xf>
    <xf numFmtId="165" fontId="1" fillId="0" borderId="1" xfId="0" applyNumberFormat="1" applyFont="1" applyFill="1" applyBorder="1" applyAlignment="1">
      <alignment horizontal="center"/>
    </xf>
    <xf numFmtId="164" fontId="1" fillId="0" borderId="0" xfId="0" applyNumberFormat="1" applyFont="1" applyFill="1" applyAlignment="1">
      <alignment horizontal="center"/>
    </xf>
    <xf numFmtId="164" fontId="1" fillId="0" borderId="0" xfId="0" applyNumberFormat="1" applyFont="1" applyFill="1" applyBorder="1" applyAlignment="1">
      <alignment horizontal="center"/>
    </xf>
    <xf numFmtId="0" fontId="1" fillId="0" borderId="1" xfId="0" applyFont="1" applyFill="1" applyBorder="1" applyAlignment="1">
      <alignment horizontal="left"/>
    </xf>
    <xf numFmtId="165" fontId="1" fillId="0" borderId="1" xfId="0" applyNumberFormat="1" applyFont="1" applyBorder="1" applyAlignment="1">
      <alignment horizontal="center"/>
    </xf>
    <xf numFmtId="0" fontId="1" fillId="0" borderId="1" xfId="0" applyFont="1" applyBorder="1" applyAlignment="1">
      <alignment horizontal="left"/>
    </xf>
    <xf numFmtId="0" fontId="15" fillId="0" borderId="15" xfId="0" applyFont="1" applyFill="1" applyBorder="1" applyAlignment="1">
      <alignment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9" xfId="0" applyFont="1" applyFill="1" applyBorder="1" applyAlignment="1">
      <alignment vertical="center" wrapText="1"/>
    </xf>
    <xf numFmtId="1" fontId="15" fillId="0" borderId="12" xfId="0" applyNumberFormat="1" applyFont="1" applyFill="1" applyBorder="1" applyAlignment="1">
      <alignment horizontal="center"/>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xf>
    <xf numFmtId="49" fontId="15" fillId="0" borderId="12" xfId="0" applyNumberFormat="1" applyFont="1" applyFill="1" applyBorder="1" applyAlignment="1">
      <alignment horizontal="center" vertical="top"/>
    </xf>
    <xf numFmtId="0" fontId="5" fillId="0" borderId="1" xfId="0" applyFont="1" applyFill="1" applyBorder="1" applyAlignment="1">
      <alignment horizontal="center"/>
    </xf>
    <xf numFmtId="0" fontId="19" fillId="0" borderId="0" xfId="0" applyFont="1"/>
    <xf numFmtId="0" fontId="20" fillId="0" borderId="0" xfId="0" applyFont="1"/>
    <xf numFmtId="0" fontId="0" fillId="0" borderId="0" xfId="0" applyFont="1" applyAlignment="1">
      <alignment horizontal="left" vertical="top" wrapText="1"/>
    </xf>
    <xf numFmtId="0" fontId="0" fillId="0" borderId="0" xfId="0" applyFont="1" applyBorder="1" applyAlignment="1">
      <alignment horizontal="left" vertical="top" wrapText="1"/>
    </xf>
    <xf numFmtId="165" fontId="1" fillId="0" borderId="0" xfId="0" applyNumberFormat="1" applyFont="1"/>
    <xf numFmtId="2" fontId="1" fillId="0" borderId="0" xfId="0" applyNumberFormat="1" applyFont="1" applyAlignment="1">
      <alignment horizontal="center"/>
    </xf>
    <xf numFmtId="0" fontId="0" fillId="0" borderId="0" xfId="0" applyFill="1" applyBorder="1" applyAlignment="1">
      <alignment horizontal="center"/>
    </xf>
    <xf numFmtId="0" fontId="1" fillId="0" borderId="0" xfId="0" applyFont="1" applyBorder="1" applyAlignment="1">
      <alignment horizontal="center"/>
    </xf>
    <xf numFmtId="165" fontId="4" fillId="0" borderId="1" xfId="0" applyNumberFormat="1" applyFont="1" applyFill="1" applyBorder="1" applyAlignment="1">
      <alignment horizontal="center"/>
    </xf>
    <xf numFmtId="0" fontId="1" fillId="0" borderId="0" xfId="0" applyFont="1" applyFill="1" applyBorder="1" applyAlignment="1">
      <alignment horizontal="left"/>
    </xf>
    <xf numFmtId="0" fontId="23" fillId="0" borderId="0" xfId="0" applyFont="1" applyFill="1" applyAlignment="1">
      <alignment horizontal="center"/>
    </xf>
    <xf numFmtId="0" fontId="23" fillId="0" borderId="0" xfId="0" applyFont="1" applyFill="1" applyBorder="1" applyAlignment="1">
      <alignment horizontal="center"/>
    </xf>
    <xf numFmtId="0" fontId="23" fillId="0" borderId="0" xfId="0" applyNumberFormat="1" applyFont="1" applyFill="1" applyBorder="1" applyAlignment="1">
      <alignment horizontal="center"/>
    </xf>
    <xf numFmtId="0" fontId="0" fillId="0" borderId="0" xfId="0" applyFont="1" applyFill="1" applyBorder="1" applyAlignment="1">
      <alignment horizontal="center"/>
    </xf>
    <xf numFmtId="0" fontId="1" fillId="0" borderId="0" xfId="0" applyFont="1" applyFill="1" applyBorder="1"/>
    <xf numFmtId="0" fontId="1" fillId="0" borderId="0" xfId="0" applyFont="1" applyBorder="1"/>
    <xf numFmtId="165" fontId="1" fillId="0" borderId="0" xfId="0" applyNumberFormat="1" applyFont="1" applyBorder="1" applyAlignment="1">
      <alignment horizontal="center"/>
    </xf>
    <xf numFmtId="0" fontId="0" fillId="0" borderId="0" xfId="0" applyFill="1" applyAlignment="1">
      <alignment horizontal="left"/>
    </xf>
    <xf numFmtId="166" fontId="23" fillId="0" borderId="0" xfId="0" applyNumberFormat="1" applyFont="1" applyFill="1" applyBorder="1" applyAlignment="1">
      <alignment horizontal="center"/>
    </xf>
    <xf numFmtId="166" fontId="23" fillId="0" borderId="0" xfId="0" applyNumberFormat="1" applyFont="1" applyFill="1" applyAlignment="1">
      <alignment horizontal="center"/>
    </xf>
    <xf numFmtId="167" fontId="23" fillId="0" borderId="0" xfId="0" applyNumberFormat="1" applyFont="1" applyFill="1" applyBorder="1" applyAlignment="1">
      <alignment horizontal="center"/>
    </xf>
    <xf numFmtId="167" fontId="23" fillId="0" borderId="0" xfId="0" applyNumberFormat="1" applyFont="1" applyFill="1" applyAlignment="1">
      <alignment horizontal="center"/>
    </xf>
    <xf numFmtId="168" fontId="23" fillId="0" borderId="0" xfId="0" applyNumberFormat="1" applyFont="1" applyFill="1" applyAlignment="1">
      <alignment horizontal="center"/>
    </xf>
    <xf numFmtId="0" fontId="1" fillId="0" borderId="0" xfId="0" applyFont="1" applyFill="1" applyAlignment="1">
      <alignment horizontal="left"/>
    </xf>
    <xf numFmtId="165" fontId="4" fillId="0" borderId="0" xfId="0" applyNumberFormat="1" applyFont="1" applyFill="1" applyBorder="1" applyAlignment="1">
      <alignment horizontal="center"/>
    </xf>
    <xf numFmtId="0" fontId="1" fillId="0" borderId="20" xfId="0" applyFont="1" applyFill="1" applyBorder="1" applyAlignment="1">
      <alignment horizontal="center"/>
    </xf>
    <xf numFmtId="0" fontId="1" fillId="0" borderId="19" xfId="0" applyFont="1" applyFill="1" applyBorder="1" applyAlignment="1">
      <alignment horizontal="center"/>
    </xf>
    <xf numFmtId="165" fontId="1" fillId="0" borderId="19" xfId="0" applyNumberFormat="1" applyFont="1" applyFill="1" applyBorder="1" applyAlignment="1">
      <alignment horizontal="center"/>
    </xf>
    <xf numFmtId="0" fontId="1" fillId="0" borderId="2" xfId="0" applyFont="1" applyFill="1" applyBorder="1" applyAlignment="1">
      <alignment horizontal="center"/>
    </xf>
    <xf numFmtId="0" fontId="1" fillId="0" borderId="2" xfId="0" applyFont="1" applyFill="1" applyBorder="1"/>
    <xf numFmtId="0" fontId="1" fillId="0" borderId="3" xfId="0" applyFont="1" applyFill="1" applyBorder="1" applyAlignment="1">
      <alignment horizontal="center"/>
    </xf>
    <xf numFmtId="0" fontId="1" fillId="0" borderId="19" xfId="0" applyFont="1" applyFill="1" applyBorder="1"/>
    <xf numFmtId="0" fontId="1" fillId="0" borderId="19" xfId="0" applyFont="1" applyFill="1" applyBorder="1" applyAlignment="1">
      <alignment horizontal="left"/>
    </xf>
    <xf numFmtId="0" fontId="5" fillId="0" borderId="0" xfId="0" applyFont="1" applyAlignment="1">
      <alignment horizontal="center"/>
    </xf>
    <xf numFmtId="1" fontId="5" fillId="0" borderId="0" xfId="0" applyNumberFormat="1" applyFont="1" applyAlignment="1">
      <alignment horizontal="center"/>
    </xf>
    <xf numFmtId="1" fontId="1" fillId="0" borderId="0" xfId="0" applyNumberFormat="1" applyFont="1" applyAlignment="1">
      <alignment horizontal="center"/>
    </xf>
    <xf numFmtId="164" fontId="1" fillId="0" borderId="0" xfId="0" applyNumberFormat="1" applyFont="1" applyAlignment="1">
      <alignment horizontal="center"/>
    </xf>
    <xf numFmtId="164" fontId="1" fillId="0" borderId="0" xfId="0" applyNumberFormat="1" applyFont="1"/>
    <xf numFmtId="0" fontId="23" fillId="0" borderId="20" xfId="0" applyFont="1" applyFill="1" applyBorder="1" applyAlignment="1">
      <alignment horizontal="center"/>
    </xf>
    <xf numFmtId="0" fontId="23" fillId="0" borderId="19" xfId="0" applyFont="1" applyFill="1" applyBorder="1" applyAlignment="1">
      <alignment horizontal="center"/>
    </xf>
    <xf numFmtId="0" fontId="23" fillId="0" borderId="17" xfId="0" applyFont="1" applyFill="1" applyBorder="1" applyAlignment="1">
      <alignment horizontal="center"/>
    </xf>
    <xf numFmtId="0" fontId="0" fillId="0" borderId="3" xfId="0" applyFill="1" applyBorder="1" applyAlignment="1">
      <alignment horizontal="left"/>
    </xf>
    <xf numFmtId="0" fontId="23" fillId="0" borderId="1" xfId="0" applyFont="1" applyFill="1" applyBorder="1" applyAlignment="1">
      <alignment horizontal="center"/>
    </xf>
    <xf numFmtId="166" fontId="23" fillId="0" borderId="3" xfId="0" applyNumberFormat="1" applyFont="1" applyFill="1" applyBorder="1" applyAlignment="1">
      <alignment horizontal="center"/>
    </xf>
    <xf numFmtId="166" fontId="23" fillId="0" borderId="1" xfId="0" applyNumberFormat="1" applyFont="1" applyFill="1" applyBorder="1" applyAlignment="1">
      <alignment horizontal="center"/>
    </xf>
    <xf numFmtId="167" fontId="23" fillId="0" borderId="3" xfId="0" applyNumberFormat="1" applyFont="1" applyFill="1" applyBorder="1" applyAlignment="1">
      <alignment horizontal="center"/>
    </xf>
    <xf numFmtId="167" fontId="23" fillId="0" borderId="1" xfId="0" applyNumberFormat="1" applyFont="1" applyFill="1" applyBorder="1" applyAlignment="1">
      <alignment horizontal="center"/>
    </xf>
    <xf numFmtId="168" fontId="23" fillId="0" borderId="16" xfId="0" applyNumberFormat="1" applyFont="1" applyFill="1" applyBorder="1" applyAlignment="1">
      <alignment horizontal="center"/>
    </xf>
    <xf numFmtId="0" fontId="23" fillId="0" borderId="22" xfId="0" applyFont="1" applyFill="1" applyBorder="1" applyAlignment="1">
      <alignment horizontal="center"/>
    </xf>
    <xf numFmtId="0" fontId="23" fillId="0" borderId="21" xfId="0" applyFont="1" applyFill="1" applyBorder="1" applyAlignment="1">
      <alignment horizontal="center"/>
    </xf>
    <xf numFmtId="0" fontId="22" fillId="0" borderId="22" xfId="0" applyFont="1" applyFill="1" applyBorder="1" applyAlignment="1">
      <alignment horizontal="centerContinuous"/>
    </xf>
    <xf numFmtId="0" fontId="22" fillId="0" borderId="21" xfId="0" applyFont="1" applyFill="1" applyBorder="1" applyAlignment="1">
      <alignment horizontal="centerContinuous"/>
    </xf>
    <xf numFmtId="0" fontId="22" fillId="0" borderId="18" xfId="0" applyFont="1" applyFill="1" applyBorder="1" applyAlignment="1">
      <alignment horizontal="centerContinuous"/>
    </xf>
    <xf numFmtId="0" fontId="22" fillId="0" borderId="22" xfId="0" applyFont="1" applyFill="1" applyBorder="1"/>
    <xf numFmtId="0" fontId="23" fillId="0" borderId="21" xfId="0" applyFont="1" applyFill="1" applyBorder="1"/>
    <xf numFmtId="0" fontId="23" fillId="0" borderId="21" xfId="0" applyFont="1" applyFill="1" applyBorder="1" applyAlignment="1">
      <alignment horizontal="centerContinuous"/>
    </xf>
    <xf numFmtId="0" fontId="23" fillId="0" borderId="18" xfId="0" applyFont="1" applyFill="1" applyBorder="1" applyAlignment="1">
      <alignment horizontal="centerContinuous"/>
    </xf>
    <xf numFmtId="0" fontId="18" fillId="0" borderId="0" xfId="0" applyFont="1" applyFill="1"/>
    <xf numFmtId="0" fontId="17" fillId="0" borderId="0" xfId="0" applyFont="1" applyFill="1" applyAlignment="1">
      <alignment horizontal="left" vertical="center"/>
    </xf>
    <xf numFmtId="0" fontId="15" fillId="0" borderId="0" xfId="0" applyFont="1" applyAlignment="1">
      <alignment vertical="center"/>
    </xf>
    <xf numFmtId="0" fontId="15" fillId="0" borderId="0" xfId="0" applyFont="1" applyAlignment="1">
      <alignment horizontal="left"/>
    </xf>
    <xf numFmtId="0" fontId="26" fillId="0" borderId="0" xfId="0" applyFont="1" applyAlignment="1">
      <alignment horizontal="left"/>
    </xf>
    <xf numFmtId="0" fontId="27" fillId="0" borderId="0" xfId="0" applyFont="1"/>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18</xdr:col>
      <xdr:colOff>20609</xdr:colOff>
      <xdr:row>15</xdr:row>
      <xdr:rowOff>81632</xdr:rowOff>
    </xdr:from>
    <xdr:to>
      <xdr:col>22</xdr:col>
      <xdr:colOff>140819</xdr:colOff>
      <xdr:row>26</xdr:row>
      <xdr:rowOff>152637</xdr:rowOff>
    </xdr:to>
    <xdr:pic>
      <xdr:nvPicPr>
        <xdr:cNvPr id="2" name="Picture 1">
          <a:extLst>
            <a:ext uri="{FF2B5EF4-FFF2-40B4-BE49-F238E27FC236}">
              <a16:creationId xmlns:a16="http://schemas.microsoft.com/office/drawing/2014/main" xmlns="" id="{E49976E4-A102-459A-95D9-8BB21978E7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4184" y="3348707"/>
          <a:ext cx="2606235" cy="1956955"/>
        </a:xfrm>
        <a:prstGeom prst="rect">
          <a:avLst/>
        </a:prstGeom>
        <a:ln>
          <a:solidFill>
            <a:schemeClr val="tx1"/>
          </a:solidFill>
        </a:ln>
      </xdr:spPr>
    </xdr:pic>
    <xdr:clientData/>
  </xdr:twoCellAnchor>
  <xdr:twoCellAnchor editAs="oneCell">
    <xdr:from>
      <xdr:col>3</xdr:col>
      <xdr:colOff>323146</xdr:colOff>
      <xdr:row>15</xdr:row>
      <xdr:rowOff>94528</xdr:rowOff>
    </xdr:from>
    <xdr:to>
      <xdr:col>7</xdr:col>
      <xdr:colOff>524559</xdr:colOff>
      <xdr:row>26</xdr:row>
      <xdr:rowOff>188061</xdr:rowOff>
    </xdr:to>
    <xdr:pic>
      <xdr:nvPicPr>
        <xdr:cNvPr id="3" name="Picture 2">
          <a:extLst>
            <a:ext uri="{FF2B5EF4-FFF2-40B4-BE49-F238E27FC236}">
              <a16:creationId xmlns:a16="http://schemas.microsoft.com/office/drawing/2014/main" xmlns="" id="{F0D5160A-EB5C-444E-BC16-A5C91DF6BD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80746" y="3009178"/>
          <a:ext cx="2639813" cy="2169983"/>
        </a:xfrm>
        <a:prstGeom prst="rect">
          <a:avLst/>
        </a:prstGeom>
        <a:ln w="9525">
          <a:solidFill>
            <a:schemeClr val="tx1"/>
          </a:solidFill>
        </a:ln>
      </xdr:spPr>
    </xdr:pic>
    <xdr:clientData/>
  </xdr:twoCellAnchor>
  <xdr:twoCellAnchor editAs="oneCell">
    <xdr:from>
      <xdr:col>8</xdr:col>
      <xdr:colOff>64229</xdr:colOff>
      <xdr:row>15</xdr:row>
      <xdr:rowOff>103258</xdr:rowOff>
    </xdr:from>
    <xdr:to>
      <xdr:col>12</xdr:col>
      <xdr:colOff>239240</xdr:colOff>
      <xdr:row>27</xdr:row>
      <xdr:rowOff>7230</xdr:rowOff>
    </xdr:to>
    <xdr:pic>
      <xdr:nvPicPr>
        <xdr:cNvPr id="4" name="Picture 3">
          <a:extLst>
            <a:ext uri="{FF2B5EF4-FFF2-40B4-BE49-F238E27FC236}">
              <a16:creationId xmlns:a16="http://schemas.microsoft.com/office/drawing/2014/main" xmlns="" id="{7189EE65-AB7B-4E2C-93C6-A4BA11600FE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12229" y="3370333"/>
          <a:ext cx="2613411" cy="1961372"/>
        </a:xfrm>
        <a:prstGeom prst="rect">
          <a:avLst/>
        </a:prstGeom>
        <a:ln>
          <a:solidFill>
            <a:schemeClr val="tx1"/>
          </a:solidFill>
        </a:ln>
      </xdr:spPr>
    </xdr:pic>
    <xdr:clientData/>
  </xdr:twoCellAnchor>
  <xdr:twoCellAnchor editAs="oneCell">
    <xdr:from>
      <xdr:col>12</xdr:col>
      <xdr:colOff>992703</xdr:colOff>
      <xdr:row>15</xdr:row>
      <xdr:rowOff>98852</xdr:rowOff>
    </xdr:from>
    <xdr:to>
      <xdr:col>17</xdr:col>
      <xdr:colOff>183610</xdr:colOff>
      <xdr:row>27</xdr:row>
      <xdr:rowOff>617</xdr:rowOff>
    </xdr:to>
    <xdr:pic>
      <xdr:nvPicPr>
        <xdr:cNvPr id="5" name="Picture 4">
          <a:extLst>
            <a:ext uri="{FF2B5EF4-FFF2-40B4-BE49-F238E27FC236}">
              <a16:creationId xmlns:a16="http://schemas.microsoft.com/office/drawing/2014/main" xmlns="" id="{0180B904-1CE6-4329-8F5C-5CB13E9028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79103" y="3365927"/>
          <a:ext cx="2619907" cy="1959165"/>
        </a:xfrm>
        <a:prstGeom prst="rect">
          <a:avLst/>
        </a:prstGeom>
        <a:ln>
          <a:solidFill>
            <a:schemeClr val="tx1"/>
          </a:solidFill>
        </a:ln>
      </xdr:spPr>
    </xdr:pic>
    <xdr:clientData/>
  </xdr:twoCellAnchor>
  <xdr:twoCellAnchor>
    <xdr:from>
      <xdr:col>18</xdr:col>
      <xdr:colOff>18834</xdr:colOff>
      <xdr:row>28</xdr:row>
      <xdr:rowOff>0</xdr:rowOff>
    </xdr:from>
    <xdr:to>
      <xdr:col>22</xdr:col>
      <xdr:colOff>123825</xdr:colOff>
      <xdr:row>28</xdr:row>
      <xdr:rowOff>8127</xdr:rowOff>
    </xdr:to>
    <xdr:cxnSp macro="">
      <xdr:nvCxnSpPr>
        <xdr:cNvPr id="10" name="Straight Connector 9">
          <a:extLst>
            <a:ext uri="{FF2B5EF4-FFF2-40B4-BE49-F238E27FC236}">
              <a16:creationId xmlns:a16="http://schemas.microsoft.com/office/drawing/2014/main" xmlns="" id="{81A2BD64-09AC-4D61-85E4-2AA8C5984148}"/>
            </a:ext>
          </a:extLst>
        </xdr:cNvPr>
        <xdr:cNvCxnSpPr/>
      </xdr:nvCxnSpPr>
      <xdr:spPr>
        <a:xfrm flipV="1">
          <a:off x="12925209" y="5372100"/>
          <a:ext cx="2591016" cy="8127"/>
        </a:xfrm>
        <a:prstGeom prst="line">
          <a:avLst/>
        </a:prstGeom>
        <a:ln>
          <a:headEnd type="diamond" w="med" len="med"/>
          <a:tailEnd type="diamond"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19</xdr:col>
      <xdr:colOff>384540</xdr:colOff>
      <xdr:row>26</xdr:row>
      <xdr:rowOff>171401</xdr:rowOff>
    </xdr:from>
    <xdr:ext cx="655051" cy="254557"/>
    <xdr:sp macro="" textlink="">
      <xdr:nvSpPr>
        <xdr:cNvPr id="11" name="TextBox 10">
          <a:extLst>
            <a:ext uri="{FF2B5EF4-FFF2-40B4-BE49-F238E27FC236}">
              <a16:creationId xmlns:a16="http://schemas.microsoft.com/office/drawing/2014/main" xmlns="" id="{BBA206DD-76AF-4BCB-93CC-FEA83807E502}"/>
            </a:ext>
          </a:extLst>
        </xdr:cNvPr>
        <xdr:cNvSpPr txBox="1"/>
      </xdr:nvSpPr>
      <xdr:spPr>
        <a:xfrm>
          <a:off x="13948140" y="5162501"/>
          <a:ext cx="65505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a:latin typeface="Arial" panose="020B0604020202020204" pitchFamily="34" charset="0"/>
              <a:cs typeface="Arial" panose="020B0604020202020204" pitchFamily="34" charset="0"/>
            </a:rPr>
            <a:t>2.5 mm</a:t>
          </a:r>
        </a:p>
      </xdr:txBody>
    </xdr:sp>
    <xdr:clientData/>
  </xdr:oneCellAnchor>
  <xdr:oneCellAnchor>
    <xdr:from>
      <xdr:col>9</xdr:col>
      <xdr:colOff>496488</xdr:colOff>
      <xdr:row>20</xdr:row>
      <xdr:rowOff>45640</xdr:rowOff>
    </xdr:from>
    <xdr:ext cx="380553" cy="254557"/>
    <xdr:sp macro="" textlink="">
      <xdr:nvSpPr>
        <xdr:cNvPr id="14" name="TextBox 13">
          <a:extLst>
            <a:ext uri="{FF2B5EF4-FFF2-40B4-BE49-F238E27FC236}">
              <a16:creationId xmlns:a16="http://schemas.microsoft.com/office/drawing/2014/main" xmlns="" id="{BA909432-5D84-472C-BD52-117A5FBC78F0}"/>
            </a:ext>
          </a:extLst>
        </xdr:cNvPr>
        <xdr:cNvSpPr txBox="1"/>
      </xdr:nvSpPr>
      <xdr:spPr>
        <a:xfrm>
          <a:off x="7931001" y="3895745"/>
          <a:ext cx="38055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a:latin typeface="Arial" panose="020B0604020202020204" pitchFamily="34" charset="0"/>
              <a:cs typeface="Arial" panose="020B0604020202020204" pitchFamily="34" charset="0"/>
            </a:rPr>
            <a:t>Grt</a:t>
          </a:r>
        </a:p>
      </xdr:txBody>
    </xdr:sp>
    <xdr:clientData/>
  </xdr:oneCellAnchor>
  <xdr:oneCellAnchor>
    <xdr:from>
      <xdr:col>8</xdr:col>
      <xdr:colOff>521264</xdr:colOff>
      <xdr:row>18</xdr:row>
      <xdr:rowOff>126054</xdr:rowOff>
    </xdr:from>
    <xdr:ext cx="364908" cy="254557"/>
    <xdr:sp macro="" textlink="">
      <xdr:nvSpPr>
        <xdr:cNvPr id="15" name="TextBox 14">
          <a:extLst>
            <a:ext uri="{FF2B5EF4-FFF2-40B4-BE49-F238E27FC236}">
              <a16:creationId xmlns:a16="http://schemas.microsoft.com/office/drawing/2014/main" xmlns="" id="{D3B37C5E-22B6-4175-8A81-EBE5C76A9D31}"/>
            </a:ext>
          </a:extLst>
        </xdr:cNvPr>
        <xdr:cNvSpPr txBox="1"/>
      </xdr:nvSpPr>
      <xdr:spPr>
        <a:xfrm>
          <a:off x="7344172" y="3595159"/>
          <a:ext cx="36490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a:latin typeface="Arial" panose="020B0604020202020204" pitchFamily="34" charset="0"/>
              <a:cs typeface="Arial" panose="020B0604020202020204" pitchFamily="34" charset="0"/>
            </a:rPr>
            <a:t>Str</a:t>
          </a:r>
        </a:p>
      </xdr:txBody>
    </xdr:sp>
    <xdr:clientData/>
  </xdr:oneCellAnchor>
  <xdr:oneCellAnchor>
    <xdr:from>
      <xdr:col>14</xdr:col>
      <xdr:colOff>333963</xdr:colOff>
      <xdr:row>17</xdr:row>
      <xdr:rowOff>169489</xdr:rowOff>
    </xdr:from>
    <xdr:ext cx="396327" cy="254557"/>
    <xdr:sp macro="" textlink="">
      <xdr:nvSpPr>
        <xdr:cNvPr id="16" name="TextBox 15">
          <a:extLst>
            <a:ext uri="{FF2B5EF4-FFF2-40B4-BE49-F238E27FC236}">
              <a16:creationId xmlns:a16="http://schemas.microsoft.com/office/drawing/2014/main" xmlns="" id="{4D6E1AF3-1D3D-42E5-8ECE-7DC21AC26E3E}"/>
            </a:ext>
          </a:extLst>
        </xdr:cNvPr>
        <xdr:cNvSpPr txBox="1"/>
      </xdr:nvSpPr>
      <xdr:spPr>
        <a:xfrm>
          <a:off x="10826502" y="3448094"/>
          <a:ext cx="39632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a:latin typeface="Arial" panose="020B0604020202020204" pitchFamily="34" charset="0"/>
              <a:cs typeface="Arial" panose="020B0604020202020204" pitchFamily="34" charset="0"/>
            </a:rPr>
            <a:t>Fbr</a:t>
          </a:r>
        </a:p>
      </xdr:txBody>
    </xdr:sp>
    <xdr:clientData/>
  </xdr:oneCellAnchor>
  <xdr:oneCellAnchor>
    <xdr:from>
      <xdr:col>18</xdr:col>
      <xdr:colOff>142875</xdr:colOff>
      <xdr:row>22</xdr:row>
      <xdr:rowOff>180975</xdr:rowOff>
    </xdr:from>
    <xdr:ext cx="419859" cy="254557"/>
    <xdr:sp macro="" textlink="">
      <xdr:nvSpPr>
        <xdr:cNvPr id="17" name="TextBox 16">
          <a:extLst>
            <a:ext uri="{FF2B5EF4-FFF2-40B4-BE49-F238E27FC236}">
              <a16:creationId xmlns:a16="http://schemas.microsoft.com/office/drawing/2014/main" xmlns="" id="{603CCC98-C5E0-4849-9890-2AF6CD9A0855}"/>
            </a:ext>
          </a:extLst>
        </xdr:cNvPr>
        <xdr:cNvSpPr txBox="1"/>
      </xdr:nvSpPr>
      <xdr:spPr>
        <a:xfrm>
          <a:off x="13049250" y="4410075"/>
          <a:ext cx="4198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a:latin typeface="Arial" panose="020B0604020202020204" pitchFamily="34" charset="0"/>
              <a:cs typeface="Arial" panose="020B0604020202020204" pitchFamily="34" charset="0"/>
            </a:rPr>
            <a:t>Gru</a:t>
          </a:r>
        </a:p>
      </xdr:txBody>
    </xdr:sp>
    <xdr:clientData/>
  </xdr:oneCellAnchor>
  <xdr:oneCellAnchor>
    <xdr:from>
      <xdr:col>19</xdr:col>
      <xdr:colOff>462005</xdr:colOff>
      <xdr:row>20</xdr:row>
      <xdr:rowOff>34531</xdr:rowOff>
    </xdr:from>
    <xdr:ext cx="380553" cy="254557"/>
    <xdr:sp macro="" textlink="">
      <xdr:nvSpPr>
        <xdr:cNvPr id="18" name="TextBox 17">
          <a:extLst>
            <a:ext uri="{FF2B5EF4-FFF2-40B4-BE49-F238E27FC236}">
              <a16:creationId xmlns:a16="http://schemas.microsoft.com/office/drawing/2014/main" xmlns="" id="{70CC456D-637F-46A1-91C3-A7B400659B26}"/>
            </a:ext>
          </a:extLst>
        </xdr:cNvPr>
        <xdr:cNvSpPr txBox="1"/>
      </xdr:nvSpPr>
      <xdr:spPr>
        <a:xfrm>
          <a:off x="14025605" y="3882631"/>
          <a:ext cx="38055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a:latin typeface="Arial" panose="020B0604020202020204" pitchFamily="34" charset="0"/>
              <a:cs typeface="Arial" panose="020B0604020202020204" pitchFamily="34" charset="0"/>
            </a:rPr>
            <a:t>Grt</a:t>
          </a:r>
        </a:p>
      </xdr:txBody>
    </xdr:sp>
    <xdr:clientData/>
  </xdr:oneCellAnchor>
  <xdr:oneCellAnchor>
    <xdr:from>
      <xdr:col>5</xdr:col>
      <xdr:colOff>186602</xdr:colOff>
      <xdr:row>21</xdr:row>
      <xdr:rowOff>125648</xdr:rowOff>
    </xdr:from>
    <xdr:ext cx="380553" cy="254557"/>
    <xdr:sp macro="" textlink="">
      <xdr:nvSpPr>
        <xdr:cNvPr id="19" name="TextBox 18">
          <a:extLst>
            <a:ext uri="{FF2B5EF4-FFF2-40B4-BE49-F238E27FC236}">
              <a16:creationId xmlns:a16="http://schemas.microsoft.com/office/drawing/2014/main" xmlns="" id="{962B66A3-8595-49F8-83F5-C394BC502FA4}"/>
            </a:ext>
          </a:extLst>
        </xdr:cNvPr>
        <xdr:cNvSpPr txBox="1"/>
      </xdr:nvSpPr>
      <xdr:spPr>
        <a:xfrm>
          <a:off x="5063402" y="4164248"/>
          <a:ext cx="38055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a:latin typeface="Arial" panose="020B0604020202020204" pitchFamily="34" charset="0"/>
              <a:cs typeface="Arial" panose="020B0604020202020204" pitchFamily="34" charset="0"/>
            </a:rPr>
            <a:t>Grt</a:t>
          </a:r>
        </a:p>
      </xdr:txBody>
    </xdr:sp>
    <xdr:clientData/>
  </xdr:oneCellAnchor>
  <xdr:twoCellAnchor>
    <xdr:from>
      <xdr:col>12</xdr:col>
      <xdr:colOff>609384</xdr:colOff>
      <xdr:row>28</xdr:row>
      <xdr:rowOff>0</xdr:rowOff>
    </xdr:from>
    <xdr:to>
      <xdr:col>17</xdr:col>
      <xdr:colOff>152400</xdr:colOff>
      <xdr:row>28</xdr:row>
      <xdr:rowOff>8127</xdr:rowOff>
    </xdr:to>
    <xdr:cxnSp macro="">
      <xdr:nvCxnSpPr>
        <xdr:cNvPr id="25" name="Straight Connector 24">
          <a:extLst>
            <a:ext uri="{FF2B5EF4-FFF2-40B4-BE49-F238E27FC236}">
              <a16:creationId xmlns:a16="http://schemas.microsoft.com/office/drawing/2014/main" xmlns="" id="{66AB43F3-DDA1-4689-A3E4-07635176692F}"/>
            </a:ext>
          </a:extLst>
        </xdr:cNvPr>
        <xdr:cNvCxnSpPr/>
      </xdr:nvCxnSpPr>
      <xdr:spPr>
        <a:xfrm flipV="1">
          <a:off x="9858159" y="5372100"/>
          <a:ext cx="2591016" cy="8127"/>
        </a:xfrm>
        <a:prstGeom prst="line">
          <a:avLst/>
        </a:prstGeom>
        <a:ln>
          <a:headEnd type="diamond" w="med" len="med"/>
          <a:tailEnd type="diamond"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14</xdr:col>
      <xdr:colOff>413115</xdr:colOff>
      <xdr:row>26</xdr:row>
      <xdr:rowOff>171401</xdr:rowOff>
    </xdr:from>
    <xdr:ext cx="655051" cy="254557"/>
    <xdr:sp macro="" textlink="">
      <xdr:nvSpPr>
        <xdr:cNvPr id="26" name="TextBox 25">
          <a:extLst>
            <a:ext uri="{FF2B5EF4-FFF2-40B4-BE49-F238E27FC236}">
              <a16:creationId xmlns:a16="http://schemas.microsoft.com/office/drawing/2014/main" xmlns="" id="{F8B28CC9-D7C9-4F67-BBB3-4AD0049BCE7F}"/>
            </a:ext>
          </a:extLst>
        </xdr:cNvPr>
        <xdr:cNvSpPr txBox="1"/>
      </xdr:nvSpPr>
      <xdr:spPr>
        <a:xfrm>
          <a:off x="10881090" y="5162501"/>
          <a:ext cx="65505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a:latin typeface="Arial" panose="020B0604020202020204" pitchFamily="34" charset="0"/>
              <a:cs typeface="Arial" panose="020B0604020202020204" pitchFamily="34" charset="0"/>
            </a:rPr>
            <a:t>2.5 mm</a:t>
          </a:r>
        </a:p>
      </xdr:txBody>
    </xdr:sp>
    <xdr:clientData/>
  </xdr:oneCellAnchor>
  <xdr:twoCellAnchor>
    <xdr:from>
      <xdr:col>8</xdr:col>
      <xdr:colOff>56934</xdr:colOff>
      <xdr:row>27</xdr:row>
      <xdr:rowOff>180975</xdr:rowOff>
    </xdr:from>
    <xdr:to>
      <xdr:col>12</xdr:col>
      <xdr:colOff>209550</xdr:colOff>
      <xdr:row>27</xdr:row>
      <xdr:rowOff>189102</xdr:rowOff>
    </xdr:to>
    <xdr:cxnSp macro="">
      <xdr:nvCxnSpPr>
        <xdr:cNvPr id="27" name="Straight Connector 26">
          <a:extLst>
            <a:ext uri="{FF2B5EF4-FFF2-40B4-BE49-F238E27FC236}">
              <a16:creationId xmlns:a16="http://schemas.microsoft.com/office/drawing/2014/main" xmlns="" id="{45AE0471-D512-4E97-AEC3-99ABF0C8CE19}"/>
            </a:ext>
          </a:extLst>
        </xdr:cNvPr>
        <xdr:cNvCxnSpPr/>
      </xdr:nvCxnSpPr>
      <xdr:spPr>
        <a:xfrm flipV="1">
          <a:off x="6867309" y="5362575"/>
          <a:ext cx="2591016" cy="8127"/>
        </a:xfrm>
        <a:prstGeom prst="line">
          <a:avLst/>
        </a:prstGeom>
        <a:ln>
          <a:headEnd type="diamond" w="med" len="med"/>
          <a:tailEnd type="diamond"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470265</xdr:colOff>
      <xdr:row>26</xdr:row>
      <xdr:rowOff>161876</xdr:rowOff>
    </xdr:from>
    <xdr:ext cx="655051" cy="254557"/>
    <xdr:sp macro="" textlink="">
      <xdr:nvSpPr>
        <xdr:cNvPr id="28" name="TextBox 27">
          <a:extLst>
            <a:ext uri="{FF2B5EF4-FFF2-40B4-BE49-F238E27FC236}">
              <a16:creationId xmlns:a16="http://schemas.microsoft.com/office/drawing/2014/main" xmlns="" id="{6219BF9C-E6F5-4275-8C9B-05304BEAE464}"/>
            </a:ext>
          </a:extLst>
        </xdr:cNvPr>
        <xdr:cNvSpPr txBox="1"/>
      </xdr:nvSpPr>
      <xdr:spPr>
        <a:xfrm>
          <a:off x="7890240" y="5152976"/>
          <a:ext cx="65505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a:latin typeface="Arial" panose="020B0604020202020204" pitchFamily="34" charset="0"/>
              <a:cs typeface="Arial" panose="020B0604020202020204" pitchFamily="34" charset="0"/>
            </a:rPr>
            <a:t>2.5 mm</a:t>
          </a:r>
        </a:p>
      </xdr:txBody>
    </xdr:sp>
    <xdr:clientData/>
  </xdr:oneCellAnchor>
  <xdr:twoCellAnchor>
    <xdr:from>
      <xdr:col>3</xdr:col>
      <xdr:colOff>342684</xdr:colOff>
      <xdr:row>27</xdr:row>
      <xdr:rowOff>180975</xdr:rowOff>
    </xdr:from>
    <xdr:to>
      <xdr:col>7</xdr:col>
      <xdr:colOff>495300</xdr:colOff>
      <xdr:row>27</xdr:row>
      <xdr:rowOff>189102</xdr:rowOff>
    </xdr:to>
    <xdr:cxnSp macro="">
      <xdr:nvCxnSpPr>
        <xdr:cNvPr id="29" name="Straight Connector 28">
          <a:extLst>
            <a:ext uri="{FF2B5EF4-FFF2-40B4-BE49-F238E27FC236}">
              <a16:creationId xmlns:a16="http://schemas.microsoft.com/office/drawing/2014/main" xmlns="" id="{A5067EEA-75AF-44D7-AD94-C4160DF75810}"/>
            </a:ext>
          </a:extLst>
        </xdr:cNvPr>
        <xdr:cNvCxnSpPr/>
      </xdr:nvCxnSpPr>
      <xdr:spPr>
        <a:xfrm flipV="1">
          <a:off x="4000284" y="5362575"/>
          <a:ext cx="2591016" cy="8127"/>
        </a:xfrm>
        <a:prstGeom prst="line">
          <a:avLst/>
        </a:prstGeom>
        <a:ln>
          <a:headEnd type="diamond" w="med" len="med"/>
          <a:tailEnd type="diamond"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5</xdr:col>
      <xdr:colOff>146415</xdr:colOff>
      <xdr:row>26</xdr:row>
      <xdr:rowOff>161876</xdr:rowOff>
    </xdr:from>
    <xdr:ext cx="655051" cy="254557"/>
    <xdr:sp macro="" textlink="">
      <xdr:nvSpPr>
        <xdr:cNvPr id="30" name="TextBox 29">
          <a:extLst>
            <a:ext uri="{FF2B5EF4-FFF2-40B4-BE49-F238E27FC236}">
              <a16:creationId xmlns:a16="http://schemas.microsoft.com/office/drawing/2014/main" xmlns="" id="{39DCE3CB-522C-44AC-8124-118D71D61FC8}"/>
            </a:ext>
          </a:extLst>
        </xdr:cNvPr>
        <xdr:cNvSpPr txBox="1"/>
      </xdr:nvSpPr>
      <xdr:spPr>
        <a:xfrm>
          <a:off x="5023215" y="5152976"/>
          <a:ext cx="65505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a:latin typeface="Arial" panose="020B0604020202020204" pitchFamily="34" charset="0"/>
              <a:cs typeface="Arial" panose="020B0604020202020204" pitchFamily="34" charset="0"/>
            </a:rPr>
            <a:t>2.5 mm</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zoomScale="130" zoomScaleNormal="130" workbookViewId="0">
      <selection activeCell="M11" sqref="M11"/>
    </sheetView>
  </sheetViews>
  <sheetFormatPr defaultRowHeight="15"/>
  <cols>
    <col min="1" max="9" width="9.140625" style="39"/>
    <col min="10" max="10" width="15.28515625" style="39" customWidth="1"/>
    <col min="11" max="16384" width="9.140625" style="39"/>
  </cols>
  <sheetData>
    <row r="1" spans="1:11">
      <c r="A1" s="161" t="s">
        <v>293</v>
      </c>
    </row>
    <row r="2" spans="1:11">
      <c r="A2" s="161" t="s">
        <v>294</v>
      </c>
    </row>
    <row r="4" spans="1:11" ht="18">
      <c r="A4" s="88" t="s">
        <v>295</v>
      </c>
    </row>
    <row r="6" spans="1:11" ht="17.25" thickBot="1">
      <c r="A6" s="60" t="s">
        <v>229</v>
      </c>
    </row>
    <row r="7" spans="1:11" ht="15" customHeight="1">
      <c r="A7" s="150" t="s">
        <v>296</v>
      </c>
      <c r="B7" s="151"/>
      <c r="C7" s="151"/>
      <c r="D7" s="151"/>
      <c r="E7" s="151"/>
      <c r="F7" s="151"/>
      <c r="G7" s="151"/>
      <c r="H7" s="151"/>
      <c r="I7" s="151"/>
      <c r="J7" s="151"/>
      <c r="K7" s="152"/>
    </row>
    <row r="8" spans="1:11">
      <c r="A8" s="153"/>
      <c r="B8" s="154"/>
      <c r="C8" s="154"/>
      <c r="D8" s="154"/>
      <c r="E8" s="154"/>
      <c r="F8" s="154"/>
      <c r="G8" s="154"/>
      <c r="H8" s="154"/>
      <c r="I8" s="154"/>
      <c r="J8" s="154"/>
      <c r="K8" s="155"/>
    </row>
    <row r="9" spans="1:11">
      <c r="A9" s="153"/>
      <c r="B9" s="154"/>
      <c r="C9" s="154"/>
      <c r="D9" s="154"/>
      <c r="E9" s="154"/>
      <c r="F9" s="154"/>
      <c r="G9" s="154"/>
      <c r="H9" s="154"/>
      <c r="I9" s="154"/>
      <c r="J9" s="154"/>
      <c r="K9" s="155"/>
    </row>
    <row r="10" spans="1:11">
      <c r="A10" s="153"/>
      <c r="B10" s="154"/>
      <c r="C10" s="154"/>
      <c r="D10" s="154"/>
      <c r="E10" s="154"/>
      <c r="F10" s="154"/>
      <c r="G10" s="154"/>
      <c r="H10" s="154"/>
      <c r="I10" s="154"/>
      <c r="J10" s="154"/>
      <c r="K10" s="155"/>
    </row>
    <row r="11" spans="1:11">
      <c r="A11" s="153"/>
      <c r="B11" s="154"/>
      <c r="C11" s="154"/>
      <c r="D11" s="154"/>
      <c r="E11" s="154"/>
      <c r="F11" s="154"/>
      <c r="G11" s="154"/>
      <c r="H11" s="154"/>
      <c r="I11" s="154"/>
      <c r="J11" s="154"/>
      <c r="K11" s="155"/>
    </row>
    <row r="12" spans="1:11">
      <c r="A12" s="153"/>
      <c r="B12" s="154"/>
      <c r="C12" s="154"/>
      <c r="D12" s="154"/>
      <c r="E12" s="154"/>
      <c r="F12" s="154"/>
      <c r="G12" s="154"/>
      <c r="H12" s="154"/>
      <c r="I12" s="154"/>
      <c r="J12" s="154"/>
      <c r="K12" s="155"/>
    </row>
    <row r="13" spans="1:11">
      <c r="A13" s="153"/>
      <c r="B13" s="154"/>
      <c r="C13" s="154"/>
      <c r="D13" s="154"/>
      <c r="E13" s="154"/>
      <c r="F13" s="154"/>
      <c r="G13" s="154"/>
      <c r="H13" s="154"/>
      <c r="I13" s="154"/>
      <c r="J13" s="154"/>
      <c r="K13" s="155"/>
    </row>
    <row r="14" spans="1:11">
      <c r="A14" s="153"/>
      <c r="B14" s="154"/>
      <c r="C14" s="154"/>
      <c r="D14" s="154"/>
      <c r="E14" s="154"/>
      <c r="F14" s="154"/>
      <c r="G14" s="154"/>
      <c r="H14" s="154"/>
      <c r="I14" s="154"/>
      <c r="J14" s="154"/>
      <c r="K14" s="155"/>
    </row>
    <row r="15" spans="1:11">
      <c r="A15" s="153"/>
      <c r="B15" s="154"/>
      <c r="C15" s="154"/>
      <c r="D15" s="154"/>
      <c r="E15" s="154"/>
      <c r="F15" s="154"/>
      <c r="G15" s="154"/>
      <c r="H15" s="154"/>
      <c r="I15" s="154"/>
      <c r="J15" s="154"/>
      <c r="K15" s="155"/>
    </row>
    <row r="16" spans="1:11">
      <c r="A16" s="153"/>
      <c r="B16" s="154"/>
      <c r="C16" s="154"/>
      <c r="D16" s="154"/>
      <c r="E16" s="154"/>
      <c r="F16" s="154"/>
      <c r="G16" s="154"/>
      <c r="H16" s="154"/>
      <c r="I16" s="154"/>
      <c r="J16" s="154"/>
      <c r="K16" s="155"/>
    </row>
    <row r="17" spans="1:11">
      <c r="A17" s="153"/>
      <c r="B17" s="154"/>
      <c r="C17" s="154"/>
      <c r="D17" s="154"/>
      <c r="E17" s="154"/>
      <c r="F17" s="154"/>
      <c r="G17" s="154"/>
      <c r="H17" s="154"/>
      <c r="I17" s="154"/>
      <c r="J17" s="154"/>
      <c r="K17" s="155"/>
    </row>
    <row r="18" spans="1:11">
      <c r="A18" s="153"/>
      <c r="B18" s="154"/>
      <c r="C18" s="154"/>
      <c r="D18" s="154"/>
      <c r="E18" s="154"/>
      <c r="F18" s="154"/>
      <c r="G18" s="154"/>
      <c r="H18" s="154"/>
      <c r="I18" s="154"/>
      <c r="J18" s="154"/>
      <c r="K18" s="155"/>
    </row>
    <row r="19" spans="1:11" ht="18.75" customHeight="1">
      <c r="A19" s="153"/>
      <c r="B19" s="154"/>
      <c r="C19" s="154"/>
      <c r="D19" s="154"/>
      <c r="E19" s="154"/>
      <c r="F19" s="154"/>
      <c r="G19" s="154"/>
      <c r="H19" s="154"/>
      <c r="I19" s="154"/>
      <c r="J19" s="154"/>
      <c r="K19" s="155"/>
    </row>
    <row r="20" spans="1:11" ht="9.75" customHeight="1">
      <c r="A20" s="153"/>
      <c r="B20" s="154"/>
      <c r="C20" s="154"/>
      <c r="D20" s="154"/>
      <c r="E20" s="154"/>
      <c r="F20" s="154"/>
      <c r="G20" s="154"/>
      <c r="H20" s="154"/>
      <c r="I20" s="154"/>
      <c r="J20" s="154"/>
      <c r="K20" s="155"/>
    </row>
    <row r="21" spans="1:11" ht="8.25" customHeight="1" thickBot="1">
      <c r="A21" s="156"/>
      <c r="B21" s="157"/>
      <c r="C21" s="157"/>
      <c r="D21" s="157"/>
      <c r="E21" s="157"/>
      <c r="F21" s="157"/>
      <c r="G21" s="157"/>
      <c r="H21" s="157"/>
      <c r="I21" s="157"/>
      <c r="J21" s="157"/>
      <c r="K21" s="158"/>
    </row>
    <row r="22" spans="1:11">
      <c r="A22" s="34"/>
      <c r="B22" s="34"/>
      <c r="C22" s="34"/>
      <c r="D22" s="34"/>
      <c r="E22" s="34"/>
      <c r="F22" s="34"/>
      <c r="G22" s="34"/>
      <c r="H22" s="40"/>
    </row>
    <row r="23" spans="1:11">
      <c r="A23" s="87" t="s">
        <v>243</v>
      </c>
    </row>
    <row r="24" spans="1:11">
      <c r="A24" s="59" t="s">
        <v>288</v>
      </c>
    </row>
    <row r="25" spans="1:11">
      <c r="A25" s="59" t="s">
        <v>252</v>
      </c>
    </row>
    <row r="26" spans="1:11">
      <c r="A26" s="146" t="s">
        <v>285</v>
      </c>
    </row>
    <row r="27" spans="1:11">
      <c r="A27" s="59" t="s">
        <v>286</v>
      </c>
    </row>
    <row r="28" spans="1:11">
      <c r="A28" s="146" t="s">
        <v>250</v>
      </c>
    </row>
    <row r="29" spans="1:11">
      <c r="A29" s="146" t="s">
        <v>287</v>
      </c>
    </row>
    <row r="30" spans="1:11">
      <c r="A30" s="59" t="s">
        <v>244</v>
      </c>
    </row>
    <row r="31" spans="1:11">
      <c r="A31" s="146" t="s">
        <v>279</v>
      </c>
    </row>
    <row r="32" spans="1:11">
      <c r="A32" s="59" t="s">
        <v>245</v>
      </c>
    </row>
    <row r="33" spans="1:1">
      <c r="A33" s="146" t="s">
        <v>248</v>
      </c>
    </row>
    <row r="34" spans="1:1">
      <c r="A34" s="146" t="s">
        <v>249</v>
      </c>
    </row>
    <row r="35" spans="1:1">
      <c r="A35" s="59" t="s">
        <v>246</v>
      </c>
    </row>
    <row r="36" spans="1:1">
      <c r="A36" s="59" t="s">
        <v>247</v>
      </c>
    </row>
    <row r="37" spans="1:1" ht="409.6">
      <c r="A37" s="147" t="s">
        <v>152</v>
      </c>
    </row>
  </sheetData>
  <mergeCells count="1">
    <mergeCell ref="A7:K21"/>
  </mergeCells>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34"/>
  <sheetViews>
    <sheetView zoomScaleNormal="100" workbookViewId="0">
      <selection activeCell="A2" sqref="A2"/>
    </sheetView>
  </sheetViews>
  <sheetFormatPr defaultRowHeight="13.5"/>
  <cols>
    <col min="1" max="1" width="15.140625" style="54" customWidth="1"/>
    <col min="2" max="2" width="23.42578125" style="54" customWidth="1"/>
    <col min="3" max="3" width="16.28515625" style="54" customWidth="1"/>
    <col min="4" max="7" width="9.140625" style="54"/>
    <col min="8" max="8" width="10.7109375" style="54" customWidth="1"/>
    <col min="9" max="18" width="9.140625" style="54"/>
    <col min="19" max="19" width="9.85546875" style="54" customWidth="1"/>
    <col min="20" max="22" width="9.140625" style="54"/>
    <col min="23" max="183" width="9.140625" style="52"/>
    <col min="184" max="16384" width="9.140625" style="54"/>
  </cols>
  <sheetData>
    <row r="1" spans="1:183" ht="18">
      <c r="A1" s="88" t="s">
        <v>297</v>
      </c>
      <c r="B1" s="55"/>
    </row>
    <row r="2" spans="1:183" ht="15.75">
      <c r="B2" s="55"/>
    </row>
    <row r="3" spans="1:183" s="9" customFormat="1" thickBot="1">
      <c r="A3" s="9" t="s">
        <v>230</v>
      </c>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row>
    <row r="4" spans="1:183" s="58" customFormat="1" thickBot="1">
      <c r="A4" s="76" t="s">
        <v>77</v>
      </c>
      <c r="B4" s="77" t="s">
        <v>3</v>
      </c>
      <c r="C4" s="78" t="s">
        <v>2</v>
      </c>
      <c r="D4" s="79" t="s">
        <v>253</v>
      </c>
      <c r="E4" s="79" t="s">
        <v>254</v>
      </c>
      <c r="F4" s="80" t="s">
        <v>164</v>
      </c>
      <c r="G4" s="80" t="s">
        <v>32</v>
      </c>
      <c r="H4" s="80" t="s">
        <v>165</v>
      </c>
      <c r="I4" s="80" t="s">
        <v>17</v>
      </c>
      <c r="J4" s="80" t="s">
        <v>166</v>
      </c>
      <c r="K4" s="80" t="s">
        <v>167</v>
      </c>
      <c r="L4" s="80" t="s">
        <v>168</v>
      </c>
      <c r="M4" s="80" t="s">
        <v>169</v>
      </c>
      <c r="N4" s="80" t="s">
        <v>170</v>
      </c>
      <c r="O4" s="80" t="s">
        <v>171</v>
      </c>
      <c r="P4" s="80" t="s">
        <v>172</v>
      </c>
      <c r="Q4" s="80" t="s">
        <v>173</v>
      </c>
      <c r="R4" s="80" t="s">
        <v>174</v>
      </c>
      <c r="S4" s="80" t="s">
        <v>175</v>
      </c>
      <c r="T4" s="80" t="s">
        <v>176</v>
      </c>
      <c r="U4" s="80" t="s">
        <v>177</v>
      </c>
      <c r="V4" s="80" t="s">
        <v>178</v>
      </c>
    </row>
    <row r="5" spans="1:183" s="58" customFormat="1" ht="17.25" customHeight="1" thickBot="1">
      <c r="A5" s="81" t="s">
        <v>153</v>
      </c>
      <c r="B5" s="77" t="s">
        <v>183</v>
      </c>
      <c r="C5" s="78" t="s">
        <v>179</v>
      </c>
      <c r="D5" s="82">
        <v>7110480</v>
      </c>
      <c r="E5" s="82">
        <v>3533720</v>
      </c>
      <c r="F5" s="83" t="s">
        <v>154</v>
      </c>
      <c r="G5" s="83" t="s">
        <v>154</v>
      </c>
      <c r="H5" s="83" t="s">
        <v>154</v>
      </c>
      <c r="I5" s="83" t="s">
        <v>154</v>
      </c>
      <c r="J5" s="83" t="s">
        <v>154</v>
      </c>
      <c r="K5" s="83"/>
      <c r="L5" s="83"/>
      <c r="M5" s="83"/>
      <c r="N5" s="83"/>
      <c r="O5" s="83"/>
      <c r="P5" s="83"/>
      <c r="Q5" s="83"/>
      <c r="R5" s="83" t="s">
        <v>155</v>
      </c>
      <c r="S5" s="83" t="s">
        <v>155</v>
      </c>
      <c r="T5" s="83" t="s">
        <v>155</v>
      </c>
      <c r="U5" s="83" t="s">
        <v>155</v>
      </c>
      <c r="V5" s="83"/>
    </row>
    <row r="6" spans="1:183" s="58" customFormat="1" ht="18.75" customHeight="1" thickBot="1">
      <c r="A6" s="81" t="s">
        <v>156</v>
      </c>
      <c r="B6" s="77" t="s">
        <v>183</v>
      </c>
      <c r="C6" s="78" t="s">
        <v>179</v>
      </c>
      <c r="D6" s="82">
        <v>7110410</v>
      </c>
      <c r="E6" s="82">
        <v>3537070</v>
      </c>
      <c r="F6" s="83" t="s">
        <v>154</v>
      </c>
      <c r="G6" s="83" t="s">
        <v>154</v>
      </c>
      <c r="H6" s="83" t="s">
        <v>154</v>
      </c>
      <c r="I6" s="83" t="s">
        <v>154</v>
      </c>
      <c r="J6" s="83" t="s">
        <v>154</v>
      </c>
      <c r="K6" s="83"/>
      <c r="L6" s="83"/>
      <c r="M6" s="83"/>
      <c r="N6" s="83"/>
      <c r="O6" s="83"/>
      <c r="P6" s="83" t="s">
        <v>155</v>
      </c>
      <c r="Q6" s="83"/>
      <c r="R6" s="83"/>
      <c r="S6" s="83"/>
      <c r="T6" s="83" t="s">
        <v>155</v>
      </c>
      <c r="U6" s="83" t="s">
        <v>155</v>
      </c>
      <c r="V6" s="83"/>
    </row>
    <row r="7" spans="1:183" s="58" customFormat="1" ht="17.25" customHeight="1" thickBot="1">
      <c r="A7" s="81" t="s">
        <v>157</v>
      </c>
      <c r="B7" s="77" t="s">
        <v>180</v>
      </c>
      <c r="C7" s="78" t="s">
        <v>16</v>
      </c>
      <c r="D7" s="82">
        <v>7114309</v>
      </c>
      <c r="E7" s="82">
        <v>3503285</v>
      </c>
      <c r="F7" s="83" t="s">
        <v>154</v>
      </c>
      <c r="G7" s="83" t="s">
        <v>154</v>
      </c>
      <c r="H7" s="83" t="s">
        <v>154</v>
      </c>
      <c r="I7" s="83" t="s">
        <v>154</v>
      </c>
      <c r="J7" s="83"/>
      <c r="K7" s="83" t="s">
        <v>154</v>
      </c>
      <c r="L7" s="83" t="s">
        <v>158</v>
      </c>
      <c r="M7" s="83" t="s">
        <v>154</v>
      </c>
      <c r="N7" s="83"/>
      <c r="O7" s="83"/>
      <c r="P7" s="83" t="s">
        <v>155</v>
      </c>
      <c r="Q7" s="83" t="s">
        <v>155</v>
      </c>
      <c r="R7" s="83"/>
      <c r="S7" s="83" t="s">
        <v>155</v>
      </c>
      <c r="T7" s="83" t="s">
        <v>155</v>
      </c>
      <c r="U7" s="83" t="s">
        <v>155</v>
      </c>
      <c r="V7" s="83"/>
    </row>
    <row r="8" spans="1:183" s="58" customFormat="1" thickBot="1">
      <c r="A8" s="81" t="s">
        <v>159</v>
      </c>
      <c r="B8" s="77" t="s">
        <v>65</v>
      </c>
      <c r="C8" s="78" t="s">
        <v>16</v>
      </c>
      <c r="D8" s="82">
        <v>7114337</v>
      </c>
      <c r="E8" s="82">
        <v>3503098</v>
      </c>
      <c r="F8" s="83" t="s">
        <v>154</v>
      </c>
      <c r="G8" s="83" t="s">
        <v>154</v>
      </c>
      <c r="H8" s="83"/>
      <c r="I8" s="83" t="s">
        <v>154</v>
      </c>
      <c r="J8" s="83"/>
      <c r="K8" s="83"/>
      <c r="L8" s="83"/>
      <c r="M8" s="83"/>
      <c r="N8" s="83" t="s">
        <v>154</v>
      </c>
      <c r="O8" s="83"/>
      <c r="P8" s="83"/>
      <c r="Q8" s="83"/>
      <c r="R8" s="83"/>
      <c r="S8" s="83" t="s">
        <v>155</v>
      </c>
      <c r="T8" s="83"/>
      <c r="U8" s="83"/>
      <c r="V8" s="83" t="s">
        <v>155</v>
      </c>
    </row>
    <row r="9" spans="1:183" s="58" customFormat="1" thickBot="1">
      <c r="A9" s="81" t="s">
        <v>160</v>
      </c>
      <c r="B9" s="77" t="s">
        <v>181</v>
      </c>
      <c r="C9" s="78" t="s">
        <v>16</v>
      </c>
      <c r="D9" s="82">
        <v>7114948</v>
      </c>
      <c r="E9" s="82">
        <v>3502333</v>
      </c>
      <c r="F9" s="83" t="s">
        <v>154</v>
      </c>
      <c r="G9" s="83" t="s">
        <v>154</v>
      </c>
      <c r="H9" s="83" t="s">
        <v>154</v>
      </c>
      <c r="I9" s="83" t="s">
        <v>155</v>
      </c>
      <c r="J9" s="83"/>
      <c r="K9" s="83"/>
      <c r="L9" s="83"/>
      <c r="M9" s="83"/>
      <c r="N9" s="83"/>
      <c r="O9" s="83"/>
      <c r="P9" s="83"/>
      <c r="Q9" s="83"/>
      <c r="R9" s="83" t="s">
        <v>154</v>
      </c>
      <c r="S9" s="83"/>
      <c r="T9" s="83" t="s">
        <v>155</v>
      </c>
      <c r="U9" s="83" t="s">
        <v>155</v>
      </c>
      <c r="V9" s="83"/>
    </row>
    <row r="10" spans="1:183" s="58" customFormat="1" thickBot="1">
      <c r="A10" s="81" t="s">
        <v>161</v>
      </c>
      <c r="B10" s="77" t="s">
        <v>184</v>
      </c>
      <c r="C10" s="78" t="s">
        <v>16</v>
      </c>
      <c r="D10" s="84">
        <v>7114530</v>
      </c>
      <c r="E10" s="84">
        <v>3501300</v>
      </c>
      <c r="F10" s="83" t="s">
        <v>154</v>
      </c>
      <c r="G10" s="83" t="s">
        <v>154</v>
      </c>
      <c r="H10" s="83" t="s">
        <v>154</v>
      </c>
      <c r="I10" s="83" t="s">
        <v>154</v>
      </c>
      <c r="J10" s="83"/>
      <c r="K10" s="83"/>
      <c r="L10" s="83" t="s">
        <v>154</v>
      </c>
      <c r="M10" s="83"/>
      <c r="N10" s="83" t="s">
        <v>154</v>
      </c>
      <c r="O10" s="83"/>
      <c r="P10" s="83"/>
      <c r="Q10" s="83"/>
      <c r="R10" s="83" t="s">
        <v>155</v>
      </c>
      <c r="S10" s="83" t="s">
        <v>155</v>
      </c>
      <c r="T10" s="83"/>
      <c r="U10" s="83" t="s">
        <v>155</v>
      </c>
      <c r="V10" s="83"/>
    </row>
    <row r="11" spans="1:183" s="58" customFormat="1" thickBot="1">
      <c r="A11" s="81" t="s">
        <v>162</v>
      </c>
      <c r="B11" s="77" t="s">
        <v>182</v>
      </c>
      <c r="C11" s="78" t="s">
        <v>16</v>
      </c>
      <c r="D11" s="85">
        <v>7114987</v>
      </c>
      <c r="E11" s="85">
        <v>3501829</v>
      </c>
      <c r="F11" s="83" t="s">
        <v>154</v>
      </c>
      <c r="G11" s="83" t="s">
        <v>154</v>
      </c>
      <c r="H11" s="83" t="s">
        <v>155</v>
      </c>
      <c r="I11" s="83" t="s">
        <v>154</v>
      </c>
      <c r="J11" s="83"/>
      <c r="K11" s="83"/>
      <c r="L11" s="83" t="s">
        <v>158</v>
      </c>
      <c r="M11" s="83"/>
      <c r="N11" s="83" t="s">
        <v>155</v>
      </c>
      <c r="O11" s="83" t="s">
        <v>155</v>
      </c>
      <c r="P11" s="83"/>
      <c r="Q11" s="83"/>
      <c r="R11" s="83"/>
      <c r="S11" s="83" t="s">
        <v>155</v>
      </c>
      <c r="T11" s="83" t="s">
        <v>155</v>
      </c>
      <c r="U11" s="83" t="s">
        <v>155</v>
      </c>
      <c r="V11" s="83"/>
    </row>
    <row r="12" spans="1:183" s="58" customFormat="1" thickBot="1">
      <c r="A12" s="81" t="s">
        <v>163</v>
      </c>
      <c r="B12" s="77" t="s">
        <v>185</v>
      </c>
      <c r="C12" s="78" t="s">
        <v>16</v>
      </c>
      <c r="D12" s="84">
        <v>7114324</v>
      </c>
      <c r="E12" s="84">
        <v>3499260</v>
      </c>
      <c r="F12" s="83" t="s">
        <v>154</v>
      </c>
      <c r="G12" s="83" t="s">
        <v>154</v>
      </c>
      <c r="H12" s="83" t="s">
        <v>154</v>
      </c>
      <c r="I12" s="83"/>
      <c r="J12" s="83"/>
      <c r="K12" s="83"/>
      <c r="L12" s="83" t="s">
        <v>154</v>
      </c>
      <c r="M12" s="83"/>
      <c r="N12" s="83" t="s">
        <v>154</v>
      </c>
      <c r="O12" s="83"/>
      <c r="P12" s="83"/>
      <c r="Q12" s="83"/>
      <c r="R12" s="83" t="s">
        <v>155</v>
      </c>
      <c r="S12" s="83" t="s">
        <v>155</v>
      </c>
      <c r="T12" s="83" t="s">
        <v>155</v>
      </c>
      <c r="U12" s="83"/>
      <c r="V12" s="83"/>
    </row>
    <row r="13" spans="1:183" s="58" customFormat="1" thickBot="1">
      <c r="A13" s="81" t="s">
        <v>76</v>
      </c>
      <c r="B13" s="77" t="s">
        <v>184</v>
      </c>
      <c r="C13" s="78" t="s">
        <v>16</v>
      </c>
      <c r="D13" s="84">
        <v>7114530</v>
      </c>
      <c r="E13" s="84">
        <v>3501300</v>
      </c>
      <c r="F13" s="83" t="s">
        <v>154</v>
      </c>
      <c r="G13" s="83" t="s">
        <v>154</v>
      </c>
      <c r="H13" s="83" t="s">
        <v>155</v>
      </c>
      <c r="I13" s="83" t="s">
        <v>154</v>
      </c>
      <c r="J13" s="83"/>
      <c r="K13" s="83"/>
      <c r="L13" s="83" t="s">
        <v>154</v>
      </c>
      <c r="M13" s="83"/>
      <c r="N13" s="83"/>
      <c r="O13" s="83"/>
      <c r="P13" s="83" t="s">
        <v>155</v>
      </c>
      <c r="Q13" s="83"/>
      <c r="R13" s="83"/>
      <c r="S13" s="83"/>
      <c r="T13" s="83" t="s">
        <v>155</v>
      </c>
      <c r="U13" s="83" t="s">
        <v>155</v>
      </c>
      <c r="V13" s="83"/>
    </row>
    <row r="14" spans="1:183" s="59" customFormat="1" ht="17.25" customHeight="1">
      <c r="A14" s="56" t="s">
        <v>289</v>
      </c>
      <c r="B14" s="57"/>
      <c r="C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row>
    <row r="15" spans="1:183" s="59" customFormat="1" ht="17.25" customHeight="1">
      <c r="D15" s="57"/>
      <c r="E15" s="57"/>
      <c r="F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row>
    <row r="16" spans="1:183">
      <c r="W16" s="54"/>
      <c r="X16" s="54"/>
    </row>
    <row r="17" spans="4:24" ht="15">
      <c r="D17" s="42"/>
      <c r="E17" s="42"/>
      <c r="F17" s="42"/>
      <c r="G17" s="42"/>
      <c r="H17" s="42"/>
      <c r="I17" s="42"/>
      <c r="J17" s="42"/>
      <c r="K17" s="43"/>
      <c r="L17" s="44"/>
      <c r="M17" s="44"/>
      <c r="N17" s="44"/>
      <c r="O17" s="44"/>
      <c r="P17" s="44"/>
      <c r="Q17" s="44"/>
      <c r="R17" s="44"/>
      <c r="S17" s="44"/>
      <c r="T17" s="44"/>
      <c r="U17" s="44"/>
      <c r="V17" s="44"/>
      <c r="W17" s="44"/>
      <c r="X17" s="44"/>
    </row>
    <row r="18" spans="4:24" ht="15">
      <c r="D18" s="41"/>
      <c r="E18" s="41"/>
      <c r="F18" s="41"/>
      <c r="G18" s="41"/>
      <c r="H18" s="41"/>
      <c r="I18" s="41"/>
      <c r="J18" s="41"/>
      <c r="K18" s="41"/>
      <c r="L18" s="41"/>
      <c r="M18" s="41"/>
      <c r="N18" s="44"/>
      <c r="O18" s="44"/>
      <c r="P18" s="44"/>
      <c r="Q18" s="44"/>
      <c r="R18" s="44"/>
      <c r="S18" s="44"/>
      <c r="T18" s="44"/>
      <c r="U18" s="44"/>
      <c r="V18" s="44"/>
      <c r="W18" s="44"/>
      <c r="X18" s="44"/>
    </row>
    <row r="19" spans="4:24" ht="15">
      <c r="D19" s="42"/>
      <c r="E19" s="42"/>
      <c r="F19" s="42"/>
      <c r="G19" s="42"/>
      <c r="H19" s="42"/>
      <c r="I19" s="42"/>
      <c r="J19" s="42"/>
      <c r="K19" s="43"/>
      <c r="L19" s="44"/>
      <c r="M19" s="44"/>
      <c r="N19" s="44"/>
      <c r="O19" s="44"/>
      <c r="P19" s="44"/>
      <c r="Q19" s="44"/>
      <c r="R19" s="44"/>
      <c r="S19" s="44"/>
      <c r="T19" s="44"/>
      <c r="U19" s="44"/>
      <c r="V19" s="44"/>
      <c r="W19" s="44"/>
      <c r="X19" s="44"/>
    </row>
    <row r="20" spans="4:24" ht="15">
      <c r="D20" s="34"/>
      <c r="E20" s="34"/>
      <c r="F20" s="34"/>
      <c r="G20" s="34"/>
      <c r="H20" s="34"/>
      <c r="I20" s="34"/>
      <c r="J20" s="34"/>
      <c r="K20" s="40"/>
      <c r="L20" s="39"/>
      <c r="M20" s="39"/>
      <c r="N20" s="39"/>
      <c r="O20" s="39"/>
      <c r="P20" s="39"/>
      <c r="Q20" s="39"/>
      <c r="R20" s="39"/>
      <c r="S20" s="39"/>
      <c r="T20" s="39"/>
      <c r="U20" s="39"/>
      <c r="V20" s="39"/>
      <c r="W20" s="39"/>
      <c r="X20" s="39"/>
    </row>
    <row r="21" spans="4:24" ht="15">
      <c r="D21" s="34"/>
      <c r="E21" s="34"/>
      <c r="F21" s="34"/>
      <c r="G21" s="34"/>
      <c r="H21" s="34"/>
      <c r="I21" s="34"/>
      <c r="J21" s="34"/>
      <c r="K21" s="40"/>
      <c r="L21" s="39"/>
      <c r="M21" s="39"/>
      <c r="N21" s="39"/>
      <c r="O21" s="39"/>
      <c r="P21" s="39"/>
      <c r="Q21" s="39"/>
      <c r="R21" s="39"/>
      <c r="S21" s="39"/>
      <c r="T21" s="39"/>
      <c r="U21" s="39"/>
      <c r="V21" s="39"/>
      <c r="W21" s="39"/>
      <c r="X21" s="39"/>
    </row>
    <row r="22" spans="4:24" ht="15">
      <c r="D22" s="34"/>
      <c r="E22" s="34"/>
      <c r="F22" s="34"/>
      <c r="G22" s="34"/>
      <c r="H22" s="34"/>
      <c r="I22" s="34"/>
      <c r="J22" s="34"/>
      <c r="K22" s="40"/>
      <c r="L22" s="39"/>
      <c r="M22" s="39"/>
      <c r="N22" s="39"/>
      <c r="O22" s="39"/>
      <c r="P22" s="39"/>
      <c r="Q22" s="39"/>
      <c r="R22" s="39"/>
      <c r="S22" s="39"/>
      <c r="T22" s="39"/>
      <c r="U22" s="39"/>
      <c r="V22" s="39"/>
      <c r="W22" s="39"/>
      <c r="X22" s="39"/>
    </row>
    <row r="23" spans="4:24" ht="15">
      <c r="D23" s="34"/>
      <c r="E23" s="34"/>
      <c r="F23" s="34"/>
      <c r="G23" s="34"/>
      <c r="H23" s="34"/>
      <c r="I23" s="34"/>
      <c r="J23" s="34"/>
      <c r="K23" s="40"/>
      <c r="L23" s="39"/>
      <c r="M23" s="39"/>
      <c r="N23" s="39"/>
      <c r="O23" s="39"/>
      <c r="P23" s="39"/>
      <c r="Q23" s="39"/>
      <c r="R23" s="39"/>
      <c r="S23" s="39"/>
      <c r="T23" s="39"/>
      <c r="U23" s="39"/>
      <c r="V23" s="39"/>
      <c r="W23" s="39"/>
      <c r="X23" s="39"/>
    </row>
    <row r="24" spans="4:24" ht="15">
      <c r="D24" s="40"/>
      <c r="E24" s="40"/>
      <c r="F24" s="40"/>
      <c r="G24" s="40"/>
      <c r="H24" s="40"/>
      <c r="I24" s="40"/>
      <c r="J24" s="40"/>
      <c r="K24" s="40"/>
      <c r="L24" s="39"/>
      <c r="M24" s="39"/>
      <c r="N24" s="39"/>
      <c r="O24" s="39"/>
      <c r="P24" s="39"/>
      <c r="Q24" s="39"/>
      <c r="R24" s="39"/>
      <c r="S24" s="39"/>
      <c r="T24" s="39"/>
      <c r="U24" s="39"/>
      <c r="V24" s="39"/>
      <c r="W24" s="39"/>
      <c r="X24" s="39"/>
    </row>
    <row r="25" spans="4:24" ht="15">
      <c r="D25" s="40"/>
      <c r="E25" s="40"/>
      <c r="F25" s="40"/>
      <c r="G25" s="40"/>
      <c r="H25" s="40"/>
      <c r="I25" s="40"/>
      <c r="J25" s="40"/>
      <c r="K25" s="40"/>
      <c r="L25" s="39"/>
      <c r="M25" s="39"/>
      <c r="N25" s="39"/>
      <c r="O25" s="39"/>
      <c r="P25" s="39"/>
      <c r="Q25" s="39"/>
      <c r="R25" s="39"/>
      <c r="S25" s="39"/>
      <c r="T25" s="39"/>
      <c r="U25" s="39"/>
      <c r="V25" s="39"/>
      <c r="W25" s="39"/>
      <c r="X25" s="39"/>
    </row>
    <row r="26" spans="4:24" ht="15">
      <c r="D26" s="40"/>
      <c r="E26" s="40"/>
      <c r="F26" s="40"/>
      <c r="G26" s="40"/>
      <c r="H26" s="40"/>
      <c r="I26" s="40"/>
      <c r="J26" s="40"/>
      <c r="K26" s="40"/>
      <c r="L26" s="39"/>
      <c r="M26" s="39"/>
      <c r="N26" s="39"/>
      <c r="O26" s="39"/>
      <c r="P26" s="39"/>
      <c r="Q26" s="39"/>
      <c r="R26" s="39"/>
      <c r="S26" s="39"/>
      <c r="T26" s="39"/>
      <c r="U26" s="39"/>
      <c r="V26" s="39"/>
      <c r="W26" s="39"/>
      <c r="X26" s="39"/>
    </row>
    <row r="27" spans="4:24" ht="15">
      <c r="D27" s="40"/>
      <c r="E27" s="40"/>
      <c r="F27" s="40"/>
      <c r="G27" s="40"/>
      <c r="H27" s="40"/>
      <c r="I27" s="40"/>
      <c r="J27" s="40"/>
      <c r="K27" s="40"/>
      <c r="L27" s="39"/>
      <c r="M27" s="39"/>
      <c r="N27" s="39"/>
      <c r="O27" s="39"/>
      <c r="P27" s="39"/>
      <c r="Q27" s="39"/>
      <c r="R27" s="39"/>
      <c r="S27" s="39"/>
      <c r="T27" s="39"/>
      <c r="U27" s="39"/>
      <c r="V27" s="39"/>
      <c r="W27" s="39"/>
      <c r="X27" s="39"/>
    </row>
    <row r="28" spans="4:24" ht="15" customHeight="1">
      <c r="H28" s="40"/>
      <c r="M28" s="44"/>
      <c r="O28" s="89"/>
      <c r="P28" s="89"/>
      <c r="Q28" s="89"/>
      <c r="R28" s="39"/>
      <c r="W28" s="39"/>
      <c r="X28" s="39"/>
    </row>
    <row r="29" spans="4:24" ht="15" customHeight="1">
      <c r="E29" s="159" t="s">
        <v>240</v>
      </c>
      <c r="F29" s="159"/>
      <c r="G29" s="159"/>
      <c r="H29" s="9"/>
      <c r="I29" s="160" t="s">
        <v>241</v>
      </c>
      <c r="J29" s="160"/>
      <c r="K29" s="160"/>
      <c r="L29" s="160"/>
      <c r="M29" s="9"/>
      <c r="N29" s="160" t="s">
        <v>242</v>
      </c>
      <c r="O29" s="160"/>
      <c r="P29" s="160"/>
      <c r="Q29" s="160"/>
      <c r="R29" s="9"/>
      <c r="S29" s="160" t="s">
        <v>251</v>
      </c>
      <c r="T29" s="160"/>
      <c r="U29" s="160"/>
      <c r="V29" s="160"/>
      <c r="W29" s="9"/>
      <c r="X29" s="9"/>
    </row>
    <row r="30" spans="4:24" ht="13.5" customHeight="1">
      <c r="E30" s="159"/>
      <c r="F30" s="159"/>
      <c r="G30" s="159"/>
      <c r="H30" s="9"/>
      <c r="I30" s="160"/>
      <c r="J30" s="160"/>
      <c r="K30" s="160"/>
      <c r="L30" s="160"/>
      <c r="M30" s="9"/>
      <c r="N30" s="160"/>
      <c r="O30" s="160"/>
      <c r="P30" s="160"/>
      <c r="Q30" s="160"/>
      <c r="R30" s="9"/>
      <c r="S30" s="160"/>
      <c r="T30" s="160"/>
      <c r="U30" s="160"/>
      <c r="V30" s="160"/>
      <c r="W30" s="9"/>
      <c r="X30" s="9"/>
    </row>
    <row r="31" spans="4:24" ht="13.5" customHeight="1">
      <c r="F31" s="90"/>
      <c r="G31" s="90"/>
      <c r="H31" s="90"/>
      <c r="W31" s="54"/>
      <c r="X31" s="54"/>
    </row>
    <row r="32" spans="4:24">
      <c r="W32" s="54"/>
      <c r="X32" s="54"/>
    </row>
    <row r="33" spans="23:24">
      <c r="W33" s="54"/>
      <c r="X33" s="54"/>
    </row>
    <row r="34" spans="23:24">
      <c r="W34" s="54"/>
      <c r="X34" s="54"/>
    </row>
  </sheetData>
  <mergeCells count="4">
    <mergeCell ref="E29:G30"/>
    <mergeCell ref="I29:L30"/>
    <mergeCell ref="N29:Q30"/>
    <mergeCell ref="S29:V3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62"/>
  <sheetViews>
    <sheetView zoomScaleNormal="100" workbookViewId="0">
      <selection activeCell="A2" sqref="A2"/>
    </sheetView>
  </sheetViews>
  <sheetFormatPr defaultRowHeight="12.75"/>
  <cols>
    <col min="1" max="1" width="38.85546875" style="9" customWidth="1"/>
    <col min="2" max="3" width="9.140625" style="9"/>
    <col min="4" max="4" width="16.28515625" style="9" bestFit="1" customWidth="1"/>
    <col min="5" max="5" width="26.42578125" style="9" bestFit="1" customWidth="1"/>
    <col min="6" max="15" width="9.140625" style="9"/>
    <col min="16" max="16" width="8.7109375" style="9" customWidth="1"/>
    <col min="17" max="18" width="9.140625" style="9"/>
    <col min="19" max="25" width="16" style="9" bestFit="1" customWidth="1"/>
    <col min="26" max="27" width="16" style="9" customWidth="1"/>
    <col min="28" max="29" width="16" style="9" bestFit="1" customWidth="1"/>
    <col min="30" max="30" width="12.28515625" style="9" bestFit="1" customWidth="1"/>
    <col min="31" max="31" width="12.28515625" style="10" bestFit="1" customWidth="1"/>
    <col min="32" max="33" width="9.140625" style="38"/>
    <col min="34" max="34" width="9.140625" style="9"/>
    <col min="35" max="35" width="17.7109375" style="9" bestFit="1" customWidth="1"/>
    <col min="36" max="36" width="9.140625" style="9"/>
    <col min="37" max="37" width="19.140625" style="9" bestFit="1" customWidth="1"/>
    <col min="38" max="16384" width="9.140625" style="9"/>
  </cols>
  <sheetData>
    <row r="1" spans="1:34" ht="18">
      <c r="A1" s="88" t="s">
        <v>298</v>
      </c>
    </row>
    <row r="2" spans="1:34" ht="18">
      <c r="A2" s="88"/>
    </row>
    <row r="3" spans="1:34" ht="16.5">
      <c r="A3" s="51" t="s">
        <v>237</v>
      </c>
      <c r="Q3" s="11"/>
      <c r="R3" s="144"/>
      <c r="S3" s="11"/>
      <c r="T3" s="11"/>
    </row>
    <row r="4" spans="1:34" ht="16.5">
      <c r="A4" s="51"/>
      <c r="Q4" s="11"/>
      <c r="R4" s="145"/>
      <c r="S4" s="11"/>
      <c r="T4" s="11"/>
    </row>
    <row r="5" spans="1:34" ht="16.5">
      <c r="A5" s="51" t="s">
        <v>290</v>
      </c>
    </row>
    <row r="6" spans="1:34">
      <c r="A6" s="1"/>
      <c r="B6" s="1"/>
      <c r="C6" s="1"/>
      <c r="D6" s="1"/>
      <c r="E6" s="1"/>
      <c r="F6" s="3" t="s">
        <v>0</v>
      </c>
      <c r="G6" s="3" t="s">
        <v>0</v>
      </c>
      <c r="H6" s="3" t="s">
        <v>0</v>
      </c>
      <c r="I6" s="3" t="s">
        <v>0</v>
      </c>
      <c r="J6" s="3" t="s">
        <v>0</v>
      </c>
      <c r="K6" s="3" t="s">
        <v>0</v>
      </c>
      <c r="L6" s="3" t="s">
        <v>0</v>
      </c>
      <c r="M6" s="3" t="s">
        <v>0</v>
      </c>
      <c r="N6" s="3" t="s">
        <v>0</v>
      </c>
      <c r="O6" s="1" t="s">
        <v>0</v>
      </c>
      <c r="P6" s="1"/>
      <c r="Q6" s="2"/>
      <c r="S6" s="94" t="s">
        <v>255</v>
      </c>
      <c r="T6" s="94" t="s">
        <v>255</v>
      </c>
      <c r="U6" s="94" t="s">
        <v>255</v>
      </c>
      <c r="V6" s="94" t="s">
        <v>255</v>
      </c>
      <c r="W6" s="94" t="s">
        <v>255</v>
      </c>
      <c r="X6" s="94" t="s">
        <v>255</v>
      </c>
      <c r="Y6" s="94" t="s">
        <v>255</v>
      </c>
      <c r="Z6" s="94" t="s">
        <v>255</v>
      </c>
      <c r="AA6" s="94" t="s">
        <v>255</v>
      </c>
      <c r="AB6" s="94" t="s">
        <v>255</v>
      </c>
      <c r="AC6" s="94" t="s">
        <v>255</v>
      </c>
      <c r="AD6" s="94" t="s">
        <v>255</v>
      </c>
      <c r="AE6" s="94" t="s">
        <v>255</v>
      </c>
    </row>
    <row r="7" spans="1:34">
      <c r="A7" s="4" t="s">
        <v>1</v>
      </c>
      <c r="B7" s="4" t="s">
        <v>253</v>
      </c>
      <c r="C7" s="4" t="s">
        <v>254</v>
      </c>
      <c r="D7" s="4" t="s">
        <v>2</v>
      </c>
      <c r="E7" s="4" t="s">
        <v>3</v>
      </c>
      <c r="F7" s="4" t="s">
        <v>4</v>
      </c>
      <c r="G7" s="4" t="s">
        <v>5</v>
      </c>
      <c r="H7" s="4" t="s">
        <v>6</v>
      </c>
      <c r="I7" s="4" t="s">
        <v>7</v>
      </c>
      <c r="J7" s="4" t="s">
        <v>8</v>
      </c>
      <c r="K7" s="4" t="s">
        <v>9</v>
      </c>
      <c r="L7" s="4" t="s">
        <v>10</v>
      </c>
      <c r="M7" s="4" t="s">
        <v>11</v>
      </c>
      <c r="N7" s="4" t="s">
        <v>12</v>
      </c>
      <c r="O7" s="4" t="s">
        <v>13</v>
      </c>
      <c r="P7" s="4" t="s">
        <v>14</v>
      </c>
      <c r="Q7" s="4" t="s">
        <v>15</v>
      </c>
      <c r="R7" s="67"/>
      <c r="S7" s="4" t="s">
        <v>140</v>
      </c>
      <c r="T7" s="4" t="s">
        <v>137</v>
      </c>
      <c r="U7" s="4" t="s">
        <v>135</v>
      </c>
      <c r="V7" s="4" t="s">
        <v>138</v>
      </c>
      <c r="W7" s="4" t="s">
        <v>136</v>
      </c>
      <c r="X7" s="4" t="s">
        <v>141</v>
      </c>
      <c r="Y7" s="4" t="s">
        <v>144</v>
      </c>
      <c r="Z7" s="95" t="s">
        <v>142</v>
      </c>
      <c r="AA7" s="95" t="s">
        <v>143</v>
      </c>
      <c r="AB7" s="4" t="s">
        <v>134</v>
      </c>
      <c r="AC7" s="4" t="s">
        <v>145</v>
      </c>
      <c r="AD7" s="4" t="s">
        <v>256</v>
      </c>
      <c r="AE7" s="4" t="s">
        <v>194</v>
      </c>
      <c r="AF7" s="73" t="s">
        <v>14</v>
      </c>
      <c r="AG7" s="73" t="s">
        <v>15</v>
      </c>
    </row>
    <row r="8" spans="1:34">
      <c r="A8" s="2" t="s">
        <v>236</v>
      </c>
      <c r="B8" s="2">
        <v>7114530</v>
      </c>
      <c r="C8" s="2">
        <v>3501300</v>
      </c>
      <c r="D8" s="1" t="s">
        <v>16</v>
      </c>
      <c r="E8" s="2" t="s">
        <v>184</v>
      </c>
      <c r="F8" s="20">
        <v>0</v>
      </c>
      <c r="G8" s="20">
        <v>0.95799999999999996</v>
      </c>
      <c r="H8" s="20">
        <v>1.3260000000000001</v>
      </c>
      <c r="I8" s="20">
        <v>5.7000000000000002E-2</v>
      </c>
      <c r="J8" s="20">
        <v>2.8290000000000002</v>
      </c>
      <c r="K8" s="20">
        <v>0</v>
      </c>
      <c r="L8" s="20">
        <v>21.065999999999999</v>
      </c>
      <c r="M8" s="20">
        <v>37.445999999999998</v>
      </c>
      <c r="N8" s="20">
        <v>37.774000000000001</v>
      </c>
      <c r="O8" s="20">
        <v>101.456</v>
      </c>
      <c r="P8" s="1" t="s">
        <v>17</v>
      </c>
      <c r="Q8" s="2" t="s">
        <v>18</v>
      </c>
      <c r="S8" s="68">
        <v>0</v>
      </c>
      <c r="T8" s="68">
        <v>8.1879240826163255E-2</v>
      </c>
      <c r="U8" s="68">
        <v>8.9591878588545504E-2</v>
      </c>
      <c r="V8" s="68">
        <v>3.419356477111008E-3</v>
      </c>
      <c r="W8" s="68">
        <v>0.3363014402118093</v>
      </c>
      <c r="X8" s="68">
        <v>0</v>
      </c>
      <c r="Y8" s="68">
        <v>1.9809966879006766</v>
      </c>
      <c r="Z8" s="68"/>
      <c r="AA8" s="68"/>
      <c r="AB8" s="68">
        <v>2.4980145500708626</v>
      </c>
      <c r="AC8" s="68">
        <v>3.0130551097782146</v>
      </c>
      <c r="AD8" s="68"/>
      <c r="AE8" s="68">
        <v>8.0032582638533825</v>
      </c>
      <c r="AF8" s="110" t="s">
        <v>17</v>
      </c>
      <c r="AG8" s="96" t="s">
        <v>18</v>
      </c>
      <c r="AH8" s="10"/>
    </row>
    <row r="9" spans="1:34">
      <c r="A9" s="1" t="s">
        <v>19</v>
      </c>
      <c r="B9" s="1"/>
      <c r="C9" s="1"/>
      <c r="D9" s="1"/>
      <c r="E9" s="1"/>
      <c r="F9" s="20">
        <v>0</v>
      </c>
      <c r="G9" s="20">
        <v>1.056</v>
      </c>
      <c r="H9" s="20">
        <v>1.25</v>
      </c>
      <c r="I9" s="20">
        <v>7.9000000000000001E-2</v>
      </c>
      <c r="J9" s="20">
        <v>2.5409999999999999</v>
      </c>
      <c r="K9" s="20">
        <v>0</v>
      </c>
      <c r="L9" s="20">
        <v>20.846</v>
      </c>
      <c r="M9" s="20">
        <v>38.194000000000003</v>
      </c>
      <c r="N9" s="20">
        <v>37.228000000000002</v>
      </c>
      <c r="O9" s="20">
        <v>101.194</v>
      </c>
      <c r="P9" s="1" t="s">
        <v>17</v>
      </c>
      <c r="Q9" s="2" t="s">
        <v>18</v>
      </c>
      <c r="S9" s="68">
        <v>0</v>
      </c>
      <c r="T9" s="68">
        <v>9.0255196568296864E-2</v>
      </c>
      <c r="U9" s="68">
        <v>8.4456899121932022E-2</v>
      </c>
      <c r="V9" s="68">
        <v>4.7391080998556061E-3</v>
      </c>
      <c r="W9" s="68">
        <v>0.30206502636203864</v>
      </c>
      <c r="X9" s="68">
        <v>0</v>
      </c>
      <c r="Y9" s="68">
        <v>1.9603084095688554</v>
      </c>
      <c r="Z9" s="68"/>
      <c r="AA9" s="68"/>
      <c r="AB9" s="68">
        <v>2.5479134680715303</v>
      </c>
      <c r="AC9" s="68">
        <v>2.9695032463287809</v>
      </c>
      <c r="AD9" s="68"/>
      <c r="AE9" s="68">
        <v>7.9592413541212892</v>
      </c>
      <c r="AF9" s="110" t="s">
        <v>17</v>
      </c>
      <c r="AG9" s="96" t="s">
        <v>18</v>
      </c>
      <c r="AH9" s="10"/>
    </row>
    <row r="10" spans="1:34">
      <c r="A10" s="1" t="s">
        <v>20</v>
      </c>
      <c r="B10" s="1"/>
      <c r="C10" s="1"/>
      <c r="D10" s="1"/>
      <c r="E10" s="1"/>
      <c r="F10" s="20">
        <v>0.13700000000000001</v>
      </c>
      <c r="G10" s="20">
        <v>1.0620000000000001</v>
      </c>
      <c r="H10" s="20">
        <v>1.278</v>
      </c>
      <c r="I10" s="20">
        <v>2.1000000000000001E-2</v>
      </c>
      <c r="J10" s="20">
        <v>2.5409999999999999</v>
      </c>
      <c r="K10" s="20">
        <v>0.02</v>
      </c>
      <c r="L10" s="20">
        <v>21.113</v>
      </c>
      <c r="M10" s="20">
        <v>37.601999999999997</v>
      </c>
      <c r="N10" s="20">
        <v>37.76</v>
      </c>
      <c r="O10" s="20">
        <v>101.53400000000001</v>
      </c>
      <c r="P10" s="1" t="s">
        <v>17</v>
      </c>
      <c r="Q10" s="2" t="s">
        <v>18</v>
      </c>
      <c r="S10" s="68">
        <v>2.1188552084108307E-2</v>
      </c>
      <c r="T10" s="68">
        <v>9.0768010185162187E-2</v>
      </c>
      <c r="U10" s="68">
        <v>8.6348733662263297E-2</v>
      </c>
      <c r="V10" s="68">
        <v>1.2597629126198449E-3</v>
      </c>
      <c r="W10" s="68">
        <v>0.30206502636203864</v>
      </c>
      <c r="X10" s="68">
        <v>2.0352857490309496E-3</v>
      </c>
      <c r="Y10" s="68">
        <v>1.9854164564533838</v>
      </c>
      <c r="Z10" s="68"/>
      <c r="AA10" s="68"/>
      <c r="AB10" s="68">
        <v>2.5084212762849054</v>
      </c>
      <c r="AC10" s="68">
        <v>3.0119383953307932</v>
      </c>
      <c r="AD10" s="68"/>
      <c r="AE10" s="68">
        <v>8.0094414990243052</v>
      </c>
      <c r="AF10" s="110" t="s">
        <v>17</v>
      </c>
      <c r="AG10" s="96" t="s">
        <v>18</v>
      </c>
      <c r="AH10" s="10"/>
    </row>
    <row r="11" spans="1:34">
      <c r="A11" s="1" t="s">
        <v>21</v>
      </c>
      <c r="B11" s="1"/>
      <c r="C11" s="1"/>
      <c r="D11" s="1"/>
      <c r="E11" s="1"/>
      <c r="F11" s="20">
        <v>6.0999999999999999E-2</v>
      </c>
      <c r="G11" s="20">
        <v>1.024</v>
      </c>
      <c r="H11" s="20">
        <v>1.329</v>
      </c>
      <c r="I11" s="20">
        <v>1.4E-2</v>
      </c>
      <c r="J11" s="20">
        <v>2.97</v>
      </c>
      <c r="K11" s="20">
        <v>0</v>
      </c>
      <c r="L11" s="20">
        <v>21.138999999999999</v>
      </c>
      <c r="M11" s="20">
        <v>36.841999999999999</v>
      </c>
      <c r="N11" s="20">
        <v>37.698999999999998</v>
      </c>
      <c r="O11" s="20">
        <v>101.078</v>
      </c>
      <c r="P11" s="1" t="s">
        <v>17</v>
      </c>
      <c r="Q11" s="2" t="s">
        <v>18</v>
      </c>
      <c r="S11" s="68">
        <v>9.4343188111723104E-3</v>
      </c>
      <c r="T11" s="68">
        <v>8.75201906116818E-2</v>
      </c>
      <c r="U11" s="68">
        <v>8.9794575146438127E-2</v>
      </c>
      <c r="V11" s="68">
        <v>8.3984194174656324E-4</v>
      </c>
      <c r="W11" s="68">
        <v>0.35306301782575944</v>
      </c>
      <c r="X11" s="68">
        <v>0</v>
      </c>
      <c r="Y11" s="68">
        <v>1.9878614348016901</v>
      </c>
      <c r="Z11" s="68"/>
      <c r="AA11" s="68"/>
      <c r="AB11" s="68">
        <v>2.4577218408831576</v>
      </c>
      <c r="AC11" s="68">
        <v>3.0070727109527424</v>
      </c>
      <c r="AD11" s="68"/>
      <c r="AE11" s="68">
        <v>7.9933079309743889</v>
      </c>
      <c r="AF11" s="110" t="s">
        <v>17</v>
      </c>
      <c r="AG11" s="96" t="s">
        <v>18</v>
      </c>
      <c r="AH11" s="10"/>
    </row>
    <row r="12" spans="1:34">
      <c r="A12" s="1" t="s">
        <v>22</v>
      </c>
      <c r="B12" s="1"/>
      <c r="C12" s="1"/>
      <c r="D12" s="1"/>
      <c r="E12" s="1"/>
      <c r="F12" s="20">
        <v>6.8000000000000005E-2</v>
      </c>
      <c r="G12" s="20">
        <v>0.96099999999999997</v>
      </c>
      <c r="H12" s="20">
        <v>1.266</v>
      </c>
      <c r="I12" s="20">
        <v>0</v>
      </c>
      <c r="J12" s="20">
        <v>2.798</v>
      </c>
      <c r="K12" s="20">
        <v>0</v>
      </c>
      <c r="L12" s="20">
        <v>21.446999999999999</v>
      </c>
      <c r="M12" s="20">
        <v>36.521999999999998</v>
      </c>
      <c r="N12" s="20">
        <v>38.375999999999998</v>
      </c>
      <c r="O12" s="20">
        <v>101.438</v>
      </c>
      <c r="P12" s="1" t="s">
        <v>17</v>
      </c>
      <c r="Q12" s="2" t="s">
        <v>18</v>
      </c>
      <c r="S12" s="68">
        <v>1.0516945559995362E-2</v>
      </c>
      <c r="T12" s="68">
        <v>8.213564763459591E-2</v>
      </c>
      <c r="U12" s="68">
        <v>8.5537947430692762E-2</v>
      </c>
      <c r="V12" s="68">
        <v>0</v>
      </c>
      <c r="W12" s="68">
        <v>0.33261627066547983</v>
      </c>
      <c r="X12" s="68">
        <v>0</v>
      </c>
      <c r="Y12" s="68">
        <v>2.01682502446624</v>
      </c>
      <c r="Z12" s="68"/>
      <c r="AA12" s="68"/>
      <c r="AB12" s="68">
        <v>2.4363747101876845</v>
      </c>
      <c r="AC12" s="68">
        <v>3.061073831017334</v>
      </c>
      <c r="AD12" s="68"/>
      <c r="AE12" s="68">
        <v>8.0250803769620216</v>
      </c>
      <c r="AF12" s="110" t="s">
        <v>17</v>
      </c>
      <c r="AG12" s="96" t="s">
        <v>18</v>
      </c>
      <c r="AH12" s="10"/>
    </row>
    <row r="13" spans="1:34">
      <c r="A13" s="1" t="s">
        <v>23</v>
      </c>
      <c r="B13" s="1"/>
      <c r="C13" s="1"/>
      <c r="D13" s="1"/>
      <c r="E13" s="1"/>
      <c r="F13" s="20">
        <v>0.03</v>
      </c>
      <c r="G13" s="20">
        <v>0.98199999999999998</v>
      </c>
      <c r="H13" s="20">
        <v>1.3480000000000001</v>
      </c>
      <c r="I13" s="20">
        <v>0</v>
      </c>
      <c r="J13" s="20">
        <v>2.7519999999999998</v>
      </c>
      <c r="K13" s="20">
        <v>1.2E-2</v>
      </c>
      <c r="L13" s="20">
        <v>21.187000000000001</v>
      </c>
      <c r="M13" s="20">
        <v>37.078000000000003</v>
      </c>
      <c r="N13" s="20">
        <v>37.750999999999998</v>
      </c>
      <c r="O13" s="20">
        <v>101.14</v>
      </c>
      <c r="P13" s="1" t="s">
        <v>17</v>
      </c>
      <c r="Q13" s="2" t="s">
        <v>18</v>
      </c>
      <c r="S13" s="68">
        <v>4.639828923527366E-3</v>
      </c>
      <c r="T13" s="68">
        <v>8.3930495293624549E-2</v>
      </c>
      <c r="U13" s="68">
        <v>9.1078320013091504E-2</v>
      </c>
      <c r="V13" s="68">
        <v>0</v>
      </c>
      <c r="W13" s="68">
        <v>0.32714795456447476</v>
      </c>
      <c r="X13" s="68">
        <v>1.2211714494185695E-3</v>
      </c>
      <c r="Y13" s="68">
        <v>1.9923752409831785</v>
      </c>
      <c r="Z13" s="68"/>
      <c r="AA13" s="68"/>
      <c r="AB13" s="68">
        <v>2.473465349771069</v>
      </c>
      <c r="AC13" s="68">
        <v>3.0112205074717364</v>
      </c>
      <c r="AD13" s="68"/>
      <c r="AE13" s="68">
        <v>7.9850788684701213</v>
      </c>
      <c r="AF13" s="110" t="s">
        <v>17</v>
      </c>
      <c r="AG13" s="96" t="s">
        <v>18</v>
      </c>
      <c r="AH13" s="10"/>
    </row>
    <row r="14" spans="1:34">
      <c r="A14" s="1" t="s">
        <v>24</v>
      </c>
      <c r="B14" s="1"/>
      <c r="C14" s="1"/>
      <c r="D14" s="1"/>
      <c r="E14" s="1"/>
      <c r="F14" s="20">
        <v>0</v>
      </c>
      <c r="G14" s="20">
        <v>1.022</v>
      </c>
      <c r="H14" s="20">
        <v>1.335</v>
      </c>
      <c r="I14" s="20">
        <v>3.0000000000000001E-3</v>
      </c>
      <c r="J14" s="20">
        <v>2.7530000000000001</v>
      </c>
      <c r="K14" s="20">
        <v>2.1999999999999999E-2</v>
      </c>
      <c r="L14" s="20">
        <v>21.294</v>
      </c>
      <c r="M14" s="20">
        <v>37.372999999999998</v>
      </c>
      <c r="N14" s="20">
        <v>37.603999999999999</v>
      </c>
      <c r="O14" s="20">
        <v>101.40600000000001</v>
      </c>
      <c r="P14" s="1" t="s">
        <v>17</v>
      </c>
      <c r="Q14" s="2" t="s">
        <v>18</v>
      </c>
      <c r="S14" s="68">
        <v>0</v>
      </c>
      <c r="T14" s="68">
        <v>8.7349252739393368E-2</v>
      </c>
      <c r="U14" s="68">
        <v>9.0199968262223401E-2</v>
      </c>
      <c r="V14" s="68">
        <v>1.7996613037426357E-4</v>
      </c>
      <c r="W14" s="68">
        <v>0.32726683100145315</v>
      </c>
      <c r="X14" s="68">
        <v>2.2388143239340445E-3</v>
      </c>
      <c r="Y14" s="68">
        <v>2.0024372672627462</v>
      </c>
      <c r="Z14" s="68"/>
      <c r="AA14" s="68"/>
      <c r="AB14" s="68">
        <v>2.4931447358809575</v>
      </c>
      <c r="AC14" s="68">
        <v>2.9994950057738121</v>
      </c>
      <c r="AD14" s="68"/>
      <c r="AE14" s="68">
        <v>8.0023118413748939</v>
      </c>
      <c r="AF14" s="110" t="s">
        <v>17</v>
      </c>
      <c r="AG14" s="96" t="s">
        <v>18</v>
      </c>
      <c r="AH14" s="10"/>
    </row>
    <row r="15" spans="1:34">
      <c r="A15" s="1" t="s">
        <v>25</v>
      </c>
      <c r="B15" s="1"/>
      <c r="C15" s="1"/>
      <c r="D15" s="1"/>
      <c r="E15" s="1"/>
      <c r="F15" s="20">
        <v>0</v>
      </c>
      <c r="G15" s="20">
        <v>0.98199999999999998</v>
      </c>
      <c r="H15" s="20">
        <v>1.34</v>
      </c>
      <c r="I15" s="20">
        <v>1.7000000000000001E-2</v>
      </c>
      <c r="J15" s="20">
        <v>2.7509999999999999</v>
      </c>
      <c r="K15" s="20">
        <v>2.5999999999999999E-2</v>
      </c>
      <c r="L15" s="20">
        <v>21.515999999999998</v>
      </c>
      <c r="M15" s="20">
        <v>37.307000000000002</v>
      </c>
      <c r="N15" s="20">
        <v>38.209000000000003</v>
      </c>
      <c r="O15" s="20">
        <v>102.148</v>
      </c>
      <c r="P15" s="1" t="s">
        <v>17</v>
      </c>
      <c r="Q15" s="2" t="s">
        <v>18</v>
      </c>
      <c r="S15" s="68">
        <v>0</v>
      </c>
      <c r="T15" s="68">
        <v>8.3930495293624549E-2</v>
      </c>
      <c r="U15" s="68">
        <v>9.0537795858711134E-2</v>
      </c>
      <c r="V15" s="68">
        <v>1.0198080721208268E-3</v>
      </c>
      <c r="W15" s="68">
        <v>0.32702907812749632</v>
      </c>
      <c r="X15" s="68">
        <v>2.6458714737402338E-3</v>
      </c>
      <c r="Y15" s="68">
        <v>2.0233136208521296</v>
      </c>
      <c r="Z15" s="68"/>
      <c r="AA15" s="68"/>
      <c r="AB15" s="68">
        <v>2.4887418901750169</v>
      </c>
      <c r="AC15" s="68">
        <v>3.0477530229659502</v>
      </c>
      <c r="AD15" s="68"/>
      <c r="AE15" s="68">
        <v>8.0649715828187887</v>
      </c>
      <c r="AF15" s="110" t="s">
        <v>17</v>
      </c>
      <c r="AG15" s="96" t="s">
        <v>18</v>
      </c>
      <c r="AH15" s="10"/>
    </row>
    <row r="16" spans="1:34">
      <c r="A16" s="1" t="s">
        <v>26</v>
      </c>
      <c r="B16" s="1"/>
      <c r="C16" s="1"/>
      <c r="D16" s="1"/>
      <c r="E16" s="1"/>
      <c r="F16" s="20">
        <v>0</v>
      </c>
      <c r="G16" s="20">
        <v>1.1120000000000001</v>
      </c>
      <c r="H16" s="20">
        <v>1.294</v>
      </c>
      <c r="I16" s="20">
        <v>3.3000000000000002E-2</v>
      </c>
      <c r="J16" s="20">
        <v>2.8330000000000002</v>
      </c>
      <c r="K16" s="20">
        <v>0.01</v>
      </c>
      <c r="L16" s="20">
        <v>21.405999999999999</v>
      </c>
      <c r="M16" s="20">
        <v>37.414000000000001</v>
      </c>
      <c r="N16" s="20">
        <v>37.549999999999997</v>
      </c>
      <c r="O16" s="20">
        <v>101.652</v>
      </c>
      <c r="P16" s="1" t="s">
        <v>17</v>
      </c>
      <c r="Q16" s="2" t="s">
        <v>27</v>
      </c>
      <c r="S16" s="68">
        <v>0</v>
      </c>
      <c r="T16" s="68">
        <v>9.5041456992373208E-2</v>
      </c>
      <c r="U16" s="68">
        <v>8.7429781971024037E-2</v>
      </c>
      <c r="V16" s="68">
        <v>1.979627434116899E-3</v>
      </c>
      <c r="W16" s="68">
        <v>0.33677694595972274</v>
      </c>
      <c r="X16" s="68">
        <v>1.0176428745154748E-3</v>
      </c>
      <c r="Y16" s="68">
        <v>2.0129694816862185</v>
      </c>
      <c r="Z16" s="68"/>
      <c r="AA16" s="68"/>
      <c r="AB16" s="68">
        <v>2.4958798370013158</v>
      </c>
      <c r="AC16" s="68">
        <v>2.9951876786194722</v>
      </c>
      <c r="AD16" s="68"/>
      <c r="AE16" s="68">
        <v>8.0262824525387586</v>
      </c>
      <c r="AF16" s="110" t="s">
        <v>17</v>
      </c>
      <c r="AG16" s="96" t="s">
        <v>27</v>
      </c>
      <c r="AH16" s="10"/>
    </row>
    <row r="17" spans="1:34">
      <c r="A17" s="1" t="s">
        <v>28</v>
      </c>
      <c r="B17" s="1"/>
      <c r="C17" s="1"/>
      <c r="D17" s="1"/>
      <c r="E17" s="1"/>
      <c r="F17" s="20">
        <v>0</v>
      </c>
      <c r="G17" s="20">
        <v>1.1439999999999999</v>
      </c>
      <c r="H17" s="20">
        <v>1.2450000000000001</v>
      </c>
      <c r="I17" s="20">
        <v>0.02</v>
      </c>
      <c r="J17" s="20">
        <v>2.6269999999999998</v>
      </c>
      <c r="K17" s="20">
        <v>2.1000000000000001E-2</v>
      </c>
      <c r="L17" s="20">
        <v>21.425999999999998</v>
      </c>
      <c r="M17" s="20">
        <v>36.829000000000001</v>
      </c>
      <c r="N17" s="20">
        <v>37.432000000000002</v>
      </c>
      <c r="O17" s="20">
        <v>100.744</v>
      </c>
      <c r="P17" s="1" t="s">
        <v>17</v>
      </c>
      <c r="Q17" s="2" t="s">
        <v>27</v>
      </c>
      <c r="S17" s="68">
        <v>0</v>
      </c>
      <c r="T17" s="68">
        <v>9.7776462948988258E-2</v>
      </c>
      <c r="U17" s="68">
        <v>8.4119071525444303E-2</v>
      </c>
      <c r="V17" s="68">
        <v>1.1997742024950904E-3</v>
      </c>
      <c r="W17" s="68">
        <v>0.31228839994217844</v>
      </c>
      <c r="X17" s="68">
        <v>2.1370500364824973E-3</v>
      </c>
      <c r="Y17" s="68">
        <v>2.0148502342618388</v>
      </c>
      <c r="Z17" s="68"/>
      <c r="AA17" s="68"/>
      <c r="AB17" s="68">
        <v>2.4568546136986544</v>
      </c>
      <c r="AC17" s="68">
        <v>2.9857753711340642</v>
      </c>
      <c r="AD17" s="68"/>
      <c r="AE17" s="68">
        <v>7.9550009777501458</v>
      </c>
      <c r="AF17" s="110" t="s">
        <v>17</v>
      </c>
      <c r="AG17" s="96" t="s">
        <v>27</v>
      </c>
      <c r="AH17" s="10"/>
    </row>
    <row r="18" spans="1:34">
      <c r="A18" s="1" t="s">
        <v>29</v>
      </c>
      <c r="B18" s="1"/>
      <c r="C18" s="1"/>
      <c r="D18" s="1"/>
      <c r="E18" s="1"/>
      <c r="F18" s="20">
        <v>3.7999999999999999E-2</v>
      </c>
      <c r="G18" s="20">
        <v>0.995</v>
      </c>
      <c r="H18" s="20">
        <v>1.446</v>
      </c>
      <c r="I18" s="20">
        <v>6.0000000000000001E-3</v>
      </c>
      <c r="J18" s="20">
        <v>2.1520000000000001</v>
      </c>
      <c r="K18" s="20">
        <v>1.6E-2</v>
      </c>
      <c r="L18" s="20">
        <v>21.32</v>
      </c>
      <c r="M18" s="20">
        <v>37.079000000000001</v>
      </c>
      <c r="N18" s="20">
        <v>37.633000000000003</v>
      </c>
      <c r="O18" s="20">
        <v>100.685</v>
      </c>
      <c r="P18" s="1" t="s">
        <v>17</v>
      </c>
      <c r="Q18" s="2" t="s">
        <v>27</v>
      </c>
      <c r="S18" s="68">
        <v>5.8771166364679963E-3</v>
      </c>
      <c r="T18" s="68">
        <v>8.5041591463499391E-2</v>
      </c>
      <c r="U18" s="68">
        <v>9.7699740904250973E-2</v>
      </c>
      <c r="V18" s="68">
        <v>3.5993226074852714E-4</v>
      </c>
      <c r="W18" s="68">
        <v>0.25582209237745268</v>
      </c>
      <c r="X18" s="68">
        <v>1.6282285992247599E-3</v>
      </c>
      <c r="Y18" s="68">
        <v>2.0048822456110522</v>
      </c>
      <c r="Z18" s="68"/>
      <c r="AA18" s="68"/>
      <c r="AB18" s="68">
        <v>2.4735320595544925</v>
      </c>
      <c r="AC18" s="68">
        <v>3.001808199986328</v>
      </c>
      <c r="AD18" s="68"/>
      <c r="AE18" s="68">
        <v>7.9266512073935171</v>
      </c>
      <c r="AF18" s="110" t="s">
        <v>17</v>
      </c>
      <c r="AG18" s="96" t="s">
        <v>27</v>
      </c>
      <c r="AH18" s="10"/>
    </row>
    <row r="19" spans="1:34">
      <c r="A19" s="1" t="s">
        <v>30</v>
      </c>
      <c r="B19" s="1"/>
      <c r="C19" s="1"/>
      <c r="D19" s="1"/>
      <c r="E19" s="1"/>
      <c r="F19" s="20">
        <v>0</v>
      </c>
      <c r="G19" s="20">
        <v>1.0209999999999999</v>
      </c>
      <c r="H19" s="20">
        <v>1.468</v>
      </c>
      <c r="I19" s="20">
        <v>0</v>
      </c>
      <c r="J19" s="20">
        <v>2.2480000000000002</v>
      </c>
      <c r="K19" s="20">
        <v>8.9999999999999993E-3</v>
      </c>
      <c r="L19" s="20">
        <v>21.948</v>
      </c>
      <c r="M19" s="20">
        <v>37.542000000000002</v>
      </c>
      <c r="N19" s="20">
        <v>37.750999999999998</v>
      </c>
      <c r="O19" s="20">
        <v>101.98699999999999</v>
      </c>
      <c r="P19" s="1" t="s">
        <v>17</v>
      </c>
      <c r="Q19" s="2" t="s">
        <v>27</v>
      </c>
      <c r="S19" s="68">
        <v>0</v>
      </c>
      <c r="T19" s="68">
        <v>8.7263783803249118E-2</v>
      </c>
      <c r="U19" s="68">
        <v>9.9186182328796987E-2</v>
      </c>
      <c r="V19" s="68">
        <v>0</v>
      </c>
      <c r="W19" s="68">
        <v>0.2672342303273762</v>
      </c>
      <c r="X19" s="68">
        <v>9.1587858706392727E-4</v>
      </c>
      <c r="Y19" s="68">
        <v>2.0639378764855243</v>
      </c>
      <c r="Z19" s="68"/>
      <c r="AA19" s="68"/>
      <c r="AB19" s="68">
        <v>2.5044186892795048</v>
      </c>
      <c r="AC19" s="68">
        <v>3.0112205074717364</v>
      </c>
      <c r="AD19" s="68"/>
      <c r="AE19" s="68">
        <v>8.034177148283252</v>
      </c>
      <c r="AF19" s="110" t="s">
        <v>17</v>
      </c>
      <c r="AG19" s="96" t="s">
        <v>27</v>
      </c>
      <c r="AH19" s="10"/>
    </row>
    <row r="20" spans="1:34">
      <c r="A20" s="1" t="s">
        <v>31</v>
      </c>
      <c r="B20" s="1"/>
      <c r="C20" s="1"/>
      <c r="D20" s="1"/>
      <c r="E20" s="1"/>
      <c r="F20" s="20">
        <v>0.22800000000000001</v>
      </c>
      <c r="G20" s="20">
        <v>0</v>
      </c>
      <c r="H20" s="20">
        <v>6.2E-2</v>
      </c>
      <c r="I20" s="20">
        <v>1.7250000000000001</v>
      </c>
      <c r="J20" s="20">
        <v>7.851</v>
      </c>
      <c r="K20" s="20">
        <v>9.3070000000000004</v>
      </c>
      <c r="L20" s="20">
        <v>19.667999999999999</v>
      </c>
      <c r="M20" s="20">
        <v>22.43</v>
      </c>
      <c r="N20" s="20">
        <v>35.045000000000002</v>
      </c>
      <c r="O20" s="20">
        <v>96.316000000000003</v>
      </c>
      <c r="P20" s="1" t="s">
        <v>32</v>
      </c>
      <c r="Q20" s="2"/>
      <c r="S20" s="68">
        <v>3.3740676722612523E-2</v>
      </c>
      <c r="T20" s="68">
        <v>0</v>
      </c>
      <c r="U20" s="68">
        <v>4.0081228417202849E-3</v>
      </c>
      <c r="V20" s="68">
        <v>9.9010861222813579E-2</v>
      </c>
      <c r="W20" s="68">
        <v>0.89320819143922592</v>
      </c>
      <c r="X20" s="68">
        <v>0.90601862952286216</v>
      </c>
      <c r="Y20" s="68"/>
      <c r="Z20" s="68">
        <v>1.3253658935642449</v>
      </c>
      <c r="AA20" s="68">
        <v>0.44392996350733283</v>
      </c>
      <c r="AB20" s="68">
        <v>1.4316703116718115</v>
      </c>
      <c r="AC20" s="68">
        <v>2.6746341064357551</v>
      </c>
      <c r="AD20" s="68">
        <v>2</v>
      </c>
      <c r="AE20" s="68">
        <v>9.8115867569283797</v>
      </c>
      <c r="AF20" s="110" t="s">
        <v>32</v>
      </c>
      <c r="AG20" s="96"/>
      <c r="AH20" s="10"/>
    </row>
    <row r="21" spans="1:34">
      <c r="A21" s="1" t="s">
        <v>33</v>
      </c>
      <c r="B21" s="1"/>
      <c r="C21" s="1"/>
      <c r="D21" s="1"/>
      <c r="E21" s="1"/>
      <c r="F21" s="20">
        <v>0.36199999999999999</v>
      </c>
      <c r="G21" s="20">
        <v>3.1E-2</v>
      </c>
      <c r="H21" s="20">
        <v>0.04</v>
      </c>
      <c r="I21" s="20">
        <v>1.6539999999999999</v>
      </c>
      <c r="J21" s="20">
        <v>7.6980000000000004</v>
      </c>
      <c r="K21" s="20">
        <v>9.2439999999999998</v>
      </c>
      <c r="L21" s="20">
        <v>19.548999999999999</v>
      </c>
      <c r="M21" s="20">
        <v>22.446000000000002</v>
      </c>
      <c r="N21" s="20">
        <v>34.948999999999998</v>
      </c>
      <c r="O21" s="20">
        <v>95.972999999999999</v>
      </c>
      <c r="P21" s="1" t="s">
        <v>32</v>
      </c>
      <c r="Q21" s="2"/>
      <c r="S21" s="68">
        <v>5.3802001529036601E-2</v>
      </c>
      <c r="T21" s="68">
        <v>2.5460394409392547E-3</v>
      </c>
      <c r="U21" s="68">
        <v>2.597049607535189E-3</v>
      </c>
      <c r="V21" s="68">
        <v>9.5345491992564313E-2</v>
      </c>
      <c r="W21" s="68">
        <v>0.87958243247487566</v>
      </c>
      <c r="X21" s="68">
        <v>0.90377072756400034</v>
      </c>
      <c r="Y21" s="68"/>
      <c r="Z21" s="68">
        <v>1.3211771921733919</v>
      </c>
      <c r="AA21" s="68">
        <v>0.44500591957837288</v>
      </c>
      <c r="AB21" s="68">
        <v>1.4388768466641375</v>
      </c>
      <c r="AC21" s="68">
        <v>2.6788228078266081</v>
      </c>
      <c r="AD21" s="68">
        <v>2</v>
      </c>
      <c r="AE21" s="68">
        <v>9.8215265088514609</v>
      </c>
      <c r="AF21" s="110" t="s">
        <v>32</v>
      </c>
      <c r="AG21" s="96"/>
      <c r="AH21" s="10"/>
    </row>
    <row r="22" spans="1:34">
      <c r="A22" s="1" t="s">
        <v>34</v>
      </c>
      <c r="B22" s="1"/>
      <c r="C22" s="1"/>
      <c r="D22" s="1"/>
      <c r="E22" s="1"/>
      <c r="F22" s="20">
        <v>0.28100000000000003</v>
      </c>
      <c r="G22" s="20">
        <v>6.4000000000000001E-2</v>
      </c>
      <c r="H22" s="20">
        <v>5.8999999999999997E-2</v>
      </c>
      <c r="I22" s="20">
        <v>1.893</v>
      </c>
      <c r="J22" s="20">
        <v>8.1050000000000004</v>
      </c>
      <c r="K22" s="20">
        <v>7.9509999999999996</v>
      </c>
      <c r="L22" s="20">
        <v>19.077000000000002</v>
      </c>
      <c r="M22" s="20">
        <v>24.385999999999999</v>
      </c>
      <c r="N22" s="20">
        <v>33.183</v>
      </c>
      <c r="O22" s="20">
        <v>94.998999999999995</v>
      </c>
      <c r="P22" s="1" t="s">
        <v>32</v>
      </c>
      <c r="Q22" s="2"/>
      <c r="S22" s="68">
        <v>4.2542948449792103E-2</v>
      </c>
      <c r="T22" s="68">
        <v>5.3544493020506838E-3</v>
      </c>
      <c r="U22" s="68">
        <v>3.9021473901098501E-3</v>
      </c>
      <c r="V22" s="68">
        <v>0.11115952350870059</v>
      </c>
      <c r="W22" s="68">
        <v>0.9433721758489727</v>
      </c>
      <c r="X22" s="68">
        <v>0.79186562584440912</v>
      </c>
      <c r="Y22" s="68"/>
      <c r="Z22" s="68">
        <v>1.4090663894958935</v>
      </c>
      <c r="AA22" s="68">
        <v>0.34664313226776322</v>
      </c>
      <c r="AB22" s="68">
        <v>1.5924163896406645</v>
      </c>
      <c r="AC22" s="68">
        <v>2.5909336105041065</v>
      </c>
      <c r="AD22" s="68">
        <v>2</v>
      </c>
      <c r="AE22" s="68">
        <v>9.8372563922524634</v>
      </c>
      <c r="AF22" s="110" t="s">
        <v>32</v>
      </c>
      <c r="AG22" s="96"/>
      <c r="AH22" s="10"/>
    </row>
    <row r="23" spans="1:34">
      <c r="A23" s="1" t="s">
        <v>35</v>
      </c>
      <c r="B23" s="1"/>
      <c r="C23" s="1"/>
      <c r="D23" s="1"/>
      <c r="E23" s="1"/>
      <c r="F23" s="20">
        <v>0.19500000000000001</v>
      </c>
      <c r="G23" s="20">
        <v>0.02</v>
      </c>
      <c r="H23" s="20">
        <v>2.8000000000000001E-2</v>
      </c>
      <c r="I23" s="20">
        <v>1.68</v>
      </c>
      <c r="J23" s="20">
        <v>7.6310000000000002</v>
      </c>
      <c r="K23" s="20">
        <v>8.9939999999999998</v>
      </c>
      <c r="L23" s="20">
        <v>19.832999999999998</v>
      </c>
      <c r="M23" s="20">
        <v>22.527000000000001</v>
      </c>
      <c r="N23" s="20">
        <v>34.393999999999998</v>
      </c>
      <c r="O23" s="20">
        <v>95.302000000000007</v>
      </c>
      <c r="P23" s="1" t="s">
        <v>32</v>
      </c>
      <c r="Q23" s="2"/>
      <c r="S23" s="68">
        <v>2.9173684301867564E-2</v>
      </c>
      <c r="T23" s="68">
        <v>1.653484905290749E-3</v>
      </c>
      <c r="U23" s="68">
        <v>1.8299747234872751E-3</v>
      </c>
      <c r="V23" s="68">
        <v>9.7485662240941628E-2</v>
      </c>
      <c r="W23" s="68">
        <v>0.87770161864588114</v>
      </c>
      <c r="X23" s="68">
        <v>0.8851523421751375</v>
      </c>
      <c r="Y23" s="68"/>
      <c r="Z23" s="68">
        <v>1.3462578237555944</v>
      </c>
      <c r="AA23" s="68">
        <v>0.45745087050960342</v>
      </c>
      <c r="AB23" s="68">
        <v>1.4536331901183455</v>
      </c>
      <c r="AC23" s="68">
        <v>2.6537421762444056</v>
      </c>
      <c r="AD23" s="68">
        <v>2</v>
      </c>
      <c r="AE23" s="68">
        <v>9.8040808276205542</v>
      </c>
      <c r="AF23" s="110" t="s">
        <v>32</v>
      </c>
      <c r="AG23" s="96"/>
      <c r="AH23" s="10"/>
    </row>
    <row r="24" spans="1:34">
      <c r="A24" s="1" t="s">
        <v>36</v>
      </c>
      <c r="B24" s="1"/>
      <c r="C24" s="1"/>
      <c r="D24" s="1"/>
      <c r="E24" s="1"/>
      <c r="F24" s="20">
        <v>0.29099999999999998</v>
      </c>
      <c r="G24" s="20">
        <v>2.3E-2</v>
      </c>
      <c r="H24" s="20">
        <v>0</v>
      </c>
      <c r="I24" s="20">
        <v>1.9410000000000001</v>
      </c>
      <c r="J24" s="20">
        <v>7.5990000000000002</v>
      </c>
      <c r="K24" s="20">
        <v>9.1880000000000006</v>
      </c>
      <c r="L24" s="20">
        <v>19.838999999999999</v>
      </c>
      <c r="M24" s="20">
        <v>21.058</v>
      </c>
      <c r="N24" s="20">
        <v>35.555</v>
      </c>
      <c r="O24" s="20">
        <v>95.494</v>
      </c>
      <c r="P24" s="1" t="s">
        <v>32</v>
      </c>
      <c r="Q24" s="2"/>
      <c r="S24" s="68">
        <v>4.3039437522847918E-2</v>
      </c>
      <c r="T24" s="68">
        <v>1.8798145434823295E-3</v>
      </c>
      <c r="U24" s="68">
        <v>0</v>
      </c>
      <c r="V24" s="68">
        <v>0.11134582315974709</v>
      </c>
      <c r="W24" s="68">
        <v>0.86404989262446286</v>
      </c>
      <c r="X24" s="68">
        <v>0.89392906178040055</v>
      </c>
      <c r="Y24" s="68"/>
      <c r="Z24" s="68">
        <v>1.287975221425631</v>
      </c>
      <c r="AA24" s="68">
        <v>0.49569554529707527</v>
      </c>
      <c r="AB24" s="68">
        <v>1.3433386896281396</v>
      </c>
      <c r="AC24" s="68">
        <v>2.712024778574369</v>
      </c>
      <c r="AD24" s="68">
        <v>2</v>
      </c>
      <c r="AE24" s="68">
        <v>9.7532782645561547</v>
      </c>
      <c r="AF24" s="110" t="s">
        <v>32</v>
      </c>
      <c r="AG24" s="96"/>
      <c r="AH24" s="10"/>
    </row>
    <row r="25" spans="1:34">
      <c r="A25" s="1" t="s">
        <v>37</v>
      </c>
      <c r="B25" s="1"/>
      <c r="C25" s="1"/>
      <c r="D25" s="1"/>
      <c r="E25" s="1"/>
      <c r="F25" s="20">
        <v>0.32400000000000001</v>
      </c>
      <c r="G25" s="20">
        <v>1.2999999999999999E-2</v>
      </c>
      <c r="H25" s="20">
        <v>0</v>
      </c>
      <c r="I25" s="20">
        <v>1.9870000000000001</v>
      </c>
      <c r="J25" s="20">
        <v>8.1920000000000002</v>
      </c>
      <c r="K25" s="20">
        <v>8.1969999999999992</v>
      </c>
      <c r="L25" s="20">
        <v>19.408000000000001</v>
      </c>
      <c r="M25" s="20">
        <v>23.143999999999998</v>
      </c>
      <c r="N25" s="20">
        <v>34.101999999999997</v>
      </c>
      <c r="O25" s="20">
        <v>95.367000000000004</v>
      </c>
      <c r="P25" s="1" t="s">
        <v>32</v>
      </c>
      <c r="Q25" s="2"/>
      <c r="S25" s="68">
        <v>4.845138193604602E-2</v>
      </c>
      <c r="T25" s="68">
        <v>1.0742814630210181E-3</v>
      </c>
      <c r="U25" s="68">
        <v>0</v>
      </c>
      <c r="V25" s="68">
        <v>0.11524811277042124</v>
      </c>
      <c r="W25" s="68">
        <v>0.94180258920944138</v>
      </c>
      <c r="X25" s="68">
        <v>0.80635181056717442</v>
      </c>
      <c r="Y25" s="68"/>
      <c r="Z25" s="68">
        <v>1.3699719484555866</v>
      </c>
      <c r="AA25" s="68">
        <v>0.39429078673684881</v>
      </c>
      <c r="AB25" s="68">
        <v>1.4927751016576045</v>
      </c>
      <c r="AC25" s="68">
        <v>2.6300280515444134</v>
      </c>
      <c r="AD25" s="68">
        <v>2</v>
      </c>
      <c r="AE25" s="68">
        <v>9.7999940643405576</v>
      </c>
      <c r="AF25" s="110" t="s">
        <v>32</v>
      </c>
      <c r="AG25" s="96"/>
      <c r="AH25" s="10"/>
    </row>
    <row r="26" spans="1:34">
      <c r="A26" s="1" t="s">
        <v>38</v>
      </c>
      <c r="B26" s="1"/>
      <c r="C26" s="1"/>
      <c r="D26" s="1"/>
      <c r="E26" s="1"/>
      <c r="F26" s="20">
        <v>0</v>
      </c>
      <c r="G26" s="20">
        <v>0.94299999999999995</v>
      </c>
      <c r="H26" s="20">
        <v>1.34</v>
      </c>
      <c r="I26" s="20">
        <v>0</v>
      </c>
      <c r="J26" s="20">
        <v>2.496</v>
      </c>
      <c r="K26" s="20">
        <v>1.0999999999999999E-2</v>
      </c>
      <c r="L26" s="20">
        <v>21.559000000000001</v>
      </c>
      <c r="M26" s="20">
        <v>37.743000000000002</v>
      </c>
      <c r="N26" s="20">
        <v>37.588000000000001</v>
      </c>
      <c r="O26" s="20">
        <v>101.68</v>
      </c>
      <c r="P26" s="1" t="s">
        <v>17</v>
      </c>
      <c r="Q26" s="2" t="s">
        <v>27</v>
      </c>
      <c r="S26" s="68">
        <v>0</v>
      </c>
      <c r="T26" s="68">
        <v>8.0597206783999939E-2</v>
      </c>
      <c r="U26" s="68">
        <v>9.0537795858711134E-2</v>
      </c>
      <c r="V26" s="68">
        <v>0</v>
      </c>
      <c r="W26" s="68">
        <v>0.29671558669801201</v>
      </c>
      <c r="X26" s="68">
        <v>1.1194071619670223E-3</v>
      </c>
      <c r="Y26" s="68">
        <v>2.0273572388897132</v>
      </c>
      <c r="Z26" s="68"/>
      <c r="AA26" s="68"/>
      <c r="AB26" s="68">
        <v>2.5178273557475985</v>
      </c>
      <c r="AC26" s="68">
        <v>2.9982187606910453</v>
      </c>
      <c r="AD26" s="68"/>
      <c r="AE26" s="68">
        <v>8.012373351831048</v>
      </c>
      <c r="AF26" s="110" t="s">
        <v>17</v>
      </c>
      <c r="AG26" s="96" t="s">
        <v>27</v>
      </c>
      <c r="AH26" s="10"/>
    </row>
    <row r="27" spans="1:34">
      <c r="A27" s="1" t="s">
        <v>39</v>
      </c>
      <c r="B27" s="1"/>
      <c r="C27" s="1"/>
      <c r="D27" s="1"/>
      <c r="E27" s="1"/>
      <c r="F27" s="20">
        <v>0</v>
      </c>
      <c r="G27" s="20">
        <v>0.81499999999999995</v>
      </c>
      <c r="H27" s="20">
        <v>1.2050000000000001</v>
      </c>
      <c r="I27" s="20">
        <v>0</v>
      </c>
      <c r="J27" s="20">
        <v>2.6520000000000001</v>
      </c>
      <c r="K27" s="20">
        <v>0</v>
      </c>
      <c r="L27" s="20">
        <v>21.47</v>
      </c>
      <c r="M27" s="20">
        <v>37.402999999999999</v>
      </c>
      <c r="N27" s="20">
        <v>37.241</v>
      </c>
      <c r="O27" s="20">
        <v>100.786</v>
      </c>
      <c r="P27" s="1" t="s">
        <v>17</v>
      </c>
      <c r="Q27" s="2" t="s">
        <v>27</v>
      </c>
      <c r="S27" s="68">
        <v>0</v>
      </c>
      <c r="T27" s="68">
        <v>6.9657182957539712E-2</v>
      </c>
      <c r="U27" s="68">
        <v>8.1416450753542494E-2</v>
      </c>
      <c r="V27" s="68">
        <v>0</v>
      </c>
      <c r="W27" s="68">
        <v>0.31526031086663781</v>
      </c>
      <c r="X27" s="68">
        <v>0</v>
      </c>
      <c r="Y27" s="68">
        <v>2.0189878899282028</v>
      </c>
      <c r="Z27" s="68"/>
      <c r="AA27" s="68"/>
      <c r="AB27" s="68">
        <v>2.4951460293836587</v>
      </c>
      <c r="AC27" s="68">
        <v>2.9705401954585295</v>
      </c>
      <c r="AD27" s="68"/>
      <c r="AE27" s="68">
        <v>7.9510080593481103</v>
      </c>
      <c r="AF27" s="110" t="s">
        <v>17</v>
      </c>
      <c r="AG27" s="96" t="s">
        <v>27</v>
      </c>
      <c r="AH27" s="10"/>
    </row>
    <row r="28" spans="1:34">
      <c r="A28" s="1" t="s">
        <v>40</v>
      </c>
      <c r="B28" s="1"/>
      <c r="C28" s="1"/>
      <c r="D28" s="1"/>
      <c r="E28" s="1"/>
      <c r="F28" s="20">
        <v>9.0999999999999998E-2</v>
      </c>
      <c r="G28" s="20">
        <v>1.226</v>
      </c>
      <c r="H28" s="20">
        <v>0.60399999999999998</v>
      </c>
      <c r="I28" s="20">
        <v>3.2000000000000001E-2</v>
      </c>
      <c r="J28" s="20">
        <v>2.895</v>
      </c>
      <c r="K28" s="20">
        <v>0</v>
      </c>
      <c r="L28" s="20">
        <v>21.228000000000002</v>
      </c>
      <c r="M28" s="20">
        <v>37.087000000000003</v>
      </c>
      <c r="N28" s="20">
        <v>37.781999999999996</v>
      </c>
      <c r="O28" s="20">
        <v>100.94499999999999</v>
      </c>
      <c r="P28" s="1" t="s">
        <v>17</v>
      </c>
      <c r="Q28" s="2" t="s">
        <v>18</v>
      </c>
      <c r="S28" s="68">
        <v>1.4074147734699673E-2</v>
      </c>
      <c r="T28" s="68">
        <v>0.10478491571281436</v>
      </c>
      <c r="U28" s="68">
        <v>4.0809573655717551E-2</v>
      </c>
      <c r="V28" s="68">
        <v>1.9196387239921447E-3</v>
      </c>
      <c r="W28" s="68">
        <v>0.34414728505238168</v>
      </c>
      <c r="X28" s="68">
        <v>0</v>
      </c>
      <c r="Y28" s="68">
        <v>1.9962307837631998</v>
      </c>
      <c r="Z28" s="68"/>
      <c r="AA28" s="68"/>
      <c r="AB28" s="68">
        <v>2.4740657378218791</v>
      </c>
      <c r="AC28" s="68">
        <v>3.0136932323195982</v>
      </c>
      <c r="AD28" s="68"/>
      <c r="AE28" s="68">
        <v>7.9897253147842822</v>
      </c>
      <c r="AF28" s="110" t="s">
        <v>17</v>
      </c>
      <c r="AG28" s="96" t="s">
        <v>18</v>
      </c>
      <c r="AH28" s="10"/>
    </row>
    <row r="29" spans="1:34">
      <c r="A29" s="1" t="s">
        <v>41</v>
      </c>
      <c r="B29" s="1"/>
      <c r="C29" s="1"/>
      <c r="D29" s="1"/>
      <c r="E29" s="1"/>
      <c r="F29" s="20">
        <v>0</v>
      </c>
      <c r="G29" s="20">
        <v>0.66200000000000003</v>
      </c>
      <c r="H29" s="20">
        <v>1.155</v>
      </c>
      <c r="I29" s="20">
        <v>5.0000000000000001E-3</v>
      </c>
      <c r="J29" s="20">
        <v>2.66</v>
      </c>
      <c r="K29" s="20">
        <v>0</v>
      </c>
      <c r="L29" s="20">
        <v>21.295999999999999</v>
      </c>
      <c r="M29" s="20">
        <v>37.796999999999997</v>
      </c>
      <c r="N29" s="20">
        <v>37.369</v>
      </c>
      <c r="O29" s="20">
        <v>100.944</v>
      </c>
      <c r="P29" s="1" t="s">
        <v>17</v>
      </c>
      <c r="Q29" s="2" t="s">
        <v>27</v>
      </c>
      <c r="S29" s="68">
        <v>0</v>
      </c>
      <c r="T29" s="68">
        <v>5.6580435727473989E-2</v>
      </c>
      <c r="U29" s="68">
        <v>7.8038174788665191E-2</v>
      </c>
      <c r="V29" s="68">
        <v>2.9994355062377259E-4</v>
      </c>
      <c r="W29" s="68">
        <v>0.31621132236246474</v>
      </c>
      <c r="X29" s="68">
        <v>0</v>
      </c>
      <c r="Y29" s="68">
        <v>2.0026253425203082</v>
      </c>
      <c r="Z29" s="68"/>
      <c r="AA29" s="68"/>
      <c r="AB29" s="68">
        <v>2.521429684052459</v>
      </c>
      <c r="AC29" s="68">
        <v>2.980750156120668</v>
      </c>
      <c r="AD29" s="68"/>
      <c r="AE29" s="68">
        <v>7.9559350591226634</v>
      </c>
      <c r="AF29" s="110" t="s">
        <v>17</v>
      </c>
      <c r="AG29" s="96" t="s">
        <v>27</v>
      </c>
      <c r="AH29" s="10"/>
    </row>
    <row r="30" spans="1:34">
      <c r="A30" s="1" t="s">
        <v>42</v>
      </c>
      <c r="B30" s="1"/>
      <c r="C30" s="1"/>
      <c r="D30" s="1"/>
      <c r="E30" s="1"/>
      <c r="F30" s="20">
        <v>8.0000000000000002E-3</v>
      </c>
      <c r="G30" s="20">
        <v>0.85399999999999998</v>
      </c>
      <c r="H30" s="20">
        <v>1.2529999999999999</v>
      </c>
      <c r="I30" s="20">
        <v>2.1000000000000001E-2</v>
      </c>
      <c r="J30" s="20">
        <v>2.62</v>
      </c>
      <c r="K30" s="20">
        <v>0</v>
      </c>
      <c r="L30" s="20">
        <v>21.07</v>
      </c>
      <c r="M30" s="20">
        <v>36.993000000000002</v>
      </c>
      <c r="N30" s="20">
        <v>37.552999999999997</v>
      </c>
      <c r="O30" s="20">
        <v>100.372</v>
      </c>
      <c r="P30" s="1" t="s">
        <v>17</v>
      </c>
      <c r="Q30" s="2" t="s">
        <v>27</v>
      </c>
      <c r="S30" s="68">
        <v>1.2372877129406309E-3</v>
      </c>
      <c r="T30" s="68">
        <v>7.2990471467164322E-2</v>
      </c>
      <c r="U30" s="68">
        <v>8.4659595679824659E-2</v>
      </c>
      <c r="V30" s="68">
        <v>1.2597629126198449E-3</v>
      </c>
      <c r="W30" s="68">
        <v>0.31145626488332995</v>
      </c>
      <c r="X30" s="68">
        <v>0</v>
      </c>
      <c r="Y30" s="68">
        <v>1.9813728384158007</v>
      </c>
      <c r="Z30" s="68"/>
      <c r="AA30" s="68"/>
      <c r="AB30" s="68">
        <v>2.4677950181800838</v>
      </c>
      <c r="AC30" s="68">
        <v>2.9954269745724913</v>
      </c>
      <c r="AD30" s="68"/>
      <c r="AE30" s="68">
        <v>7.9161982138242548</v>
      </c>
      <c r="AF30" s="110" t="s">
        <v>17</v>
      </c>
      <c r="AG30" s="96" t="s">
        <v>27</v>
      </c>
      <c r="AH30" s="10"/>
    </row>
    <row r="31" spans="1:34">
      <c r="A31" s="1" t="s">
        <v>43</v>
      </c>
      <c r="B31" s="1"/>
      <c r="C31" s="1"/>
      <c r="D31" s="1"/>
      <c r="E31" s="1"/>
      <c r="F31" s="20">
        <v>0.39500000000000002</v>
      </c>
      <c r="G31" s="20">
        <v>0</v>
      </c>
      <c r="H31" s="20">
        <v>2.5999999999999999E-2</v>
      </c>
      <c r="I31" s="20">
        <v>1.766</v>
      </c>
      <c r="J31" s="20">
        <v>7.4710000000000001</v>
      </c>
      <c r="K31" s="20">
        <v>9.3070000000000004</v>
      </c>
      <c r="L31" s="20">
        <v>19.466999999999999</v>
      </c>
      <c r="M31" s="20">
        <v>22.167999999999999</v>
      </c>
      <c r="N31" s="20">
        <v>34.863999999999997</v>
      </c>
      <c r="O31" s="20">
        <v>95.463999999999999</v>
      </c>
      <c r="P31" s="1" t="s">
        <v>32</v>
      </c>
      <c r="Q31" s="2"/>
      <c r="S31" s="68">
        <v>5.8990356273129506E-2</v>
      </c>
      <c r="T31" s="68">
        <v>0</v>
      </c>
      <c r="U31" s="68">
        <v>1.6962414186176714E-3</v>
      </c>
      <c r="V31" s="68">
        <v>0.10229382534614356</v>
      </c>
      <c r="W31" s="68">
        <v>0.85777115542494387</v>
      </c>
      <c r="X31" s="68">
        <v>0.91432818898920454</v>
      </c>
      <c r="Y31" s="68"/>
      <c r="Z31" s="68">
        <v>1.3147760714840433</v>
      </c>
      <c r="AA31" s="68">
        <v>0.45249948836774156</v>
      </c>
      <c r="AB31" s="68">
        <v>1.4279244830233926</v>
      </c>
      <c r="AC31" s="68">
        <v>2.6852239285159567</v>
      </c>
      <c r="AD31" s="68">
        <v>2</v>
      </c>
      <c r="AE31" s="68">
        <v>9.815503738843173</v>
      </c>
      <c r="AF31" s="110" t="s">
        <v>32</v>
      </c>
      <c r="AG31" s="96"/>
    </row>
    <row r="32" spans="1:34">
      <c r="A32" s="1" t="s">
        <v>44</v>
      </c>
      <c r="B32" s="1"/>
      <c r="C32" s="1"/>
      <c r="D32" s="1"/>
      <c r="E32" s="1"/>
      <c r="F32" s="20">
        <v>0.55100000000000005</v>
      </c>
      <c r="G32" s="20">
        <v>2.5000000000000001E-2</v>
      </c>
      <c r="H32" s="20">
        <v>3.6999999999999998E-2</v>
      </c>
      <c r="I32" s="20">
        <v>1.946</v>
      </c>
      <c r="J32" s="20">
        <v>7.617</v>
      </c>
      <c r="K32" s="20">
        <v>9.1319999999999997</v>
      </c>
      <c r="L32" s="20">
        <v>19.614999999999998</v>
      </c>
      <c r="M32" s="20">
        <v>22.83</v>
      </c>
      <c r="N32" s="20">
        <v>35.325000000000003</v>
      </c>
      <c r="O32" s="20">
        <v>97.078000000000003</v>
      </c>
      <c r="P32" s="1" t="s">
        <v>32</v>
      </c>
      <c r="Q32" s="2"/>
      <c r="S32" s="68">
        <v>8.0982833522782682E-2</v>
      </c>
      <c r="T32" s="68">
        <v>2.0304623894752336E-3</v>
      </c>
      <c r="U32" s="68">
        <v>2.375600924536527E-3</v>
      </c>
      <c r="V32" s="68">
        <v>0.11093255155957273</v>
      </c>
      <c r="W32" s="68">
        <v>0.86066492256719473</v>
      </c>
      <c r="X32" s="68">
        <v>0.8829085942532573</v>
      </c>
      <c r="Y32" s="68"/>
      <c r="Z32" s="68">
        <v>1.3224171838425267</v>
      </c>
      <c r="AA32" s="68">
        <v>0.43005446628472122</v>
      </c>
      <c r="AB32" s="68">
        <v>1.4472450896058089</v>
      </c>
      <c r="AC32" s="68">
        <v>2.6775828161574733</v>
      </c>
      <c r="AD32" s="68">
        <v>2</v>
      </c>
      <c r="AE32" s="68">
        <v>9.8171945211073499</v>
      </c>
      <c r="AF32" s="110" t="s">
        <v>32</v>
      </c>
      <c r="AG32" s="96"/>
    </row>
    <row r="33" spans="1:33">
      <c r="A33" s="1" t="s">
        <v>45</v>
      </c>
      <c r="B33" s="1"/>
      <c r="C33" s="1"/>
      <c r="D33" s="1"/>
      <c r="E33" s="1"/>
      <c r="F33" s="20">
        <v>0.42799999999999999</v>
      </c>
      <c r="G33" s="20">
        <v>0</v>
      </c>
      <c r="H33" s="20">
        <v>1E-3</v>
      </c>
      <c r="I33" s="20">
        <v>1.6850000000000001</v>
      </c>
      <c r="J33" s="20">
        <v>7.7690000000000001</v>
      </c>
      <c r="K33" s="20">
        <v>9.1129999999999995</v>
      </c>
      <c r="L33" s="20">
        <v>19.706</v>
      </c>
      <c r="M33" s="20">
        <v>22.128</v>
      </c>
      <c r="N33" s="20">
        <v>34.976999999999997</v>
      </c>
      <c r="O33" s="20">
        <v>95.807000000000002</v>
      </c>
      <c r="P33" s="1" t="s">
        <v>32</v>
      </c>
      <c r="Q33" s="2"/>
      <c r="S33" s="68">
        <v>6.3551738650305681E-2</v>
      </c>
      <c r="T33" s="68">
        <v>0</v>
      </c>
      <c r="U33" s="68">
        <v>6.4865543238229922E-5</v>
      </c>
      <c r="V33" s="68">
        <v>9.7041694103682741E-2</v>
      </c>
      <c r="W33" s="68">
        <v>0.88686510444900313</v>
      </c>
      <c r="X33" s="68">
        <v>0.89013014648476829</v>
      </c>
      <c r="Y33" s="68"/>
      <c r="Z33" s="68">
        <v>1.3215373375180115</v>
      </c>
      <c r="AA33" s="68">
        <v>0.45716577526882429</v>
      </c>
      <c r="AB33" s="68">
        <v>1.4171657050886242</v>
      </c>
      <c r="AC33" s="68">
        <v>2.6784626624819885</v>
      </c>
      <c r="AD33" s="68">
        <v>2</v>
      </c>
      <c r="AE33" s="68">
        <v>9.8119850295884472</v>
      </c>
      <c r="AF33" s="110" t="s">
        <v>32</v>
      </c>
      <c r="AG33" s="96"/>
    </row>
    <row r="34" spans="1:33">
      <c r="A34" s="1" t="s">
        <v>46</v>
      </c>
      <c r="B34" s="1"/>
      <c r="C34" s="1"/>
      <c r="D34" s="1"/>
      <c r="E34" s="1"/>
      <c r="F34" s="20">
        <v>0.32200000000000001</v>
      </c>
      <c r="G34" s="20">
        <v>8.0000000000000002E-3</v>
      </c>
      <c r="H34" s="20">
        <v>3.5000000000000003E-2</v>
      </c>
      <c r="I34" s="20">
        <v>1.8029999999999999</v>
      </c>
      <c r="J34" s="20">
        <v>7.7069999999999999</v>
      </c>
      <c r="K34" s="20">
        <v>8.9860000000000007</v>
      </c>
      <c r="L34" s="20">
        <v>19.574000000000002</v>
      </c>
      <c r="M34" s="20">
        <v>22.420999999999999</v>
      </c>
      <c r="N34" s="20">
        <v>34.912999999999997</v>
      </c>
      <c r="O34" s="20">
        <v>95.769000000000005</v>
      </c>
      <c r="P34" s="1" t="s">
        <v>32</v>
      </c>
      <c r="Q34" s="2"/>
      <c r="S34" s="68">
        <v>4.787149889277003E-2</v>
      </c>
      <c r="T34" s="68">
        <v>6.5724109776049428E-4</v>
      </c>
      <c r="U34" s="68">
        <v>2.2731054882370633E-3</v>
      </c>
      <c r="V34" s="68">
        <v>0.10396608200034818</v>
      </c>
      <c r="W34" s="68">
        <v>0.88087704178827342</v>
      </c>
      <c r="X34" s="68">
        <v>0.87881212516186313</v>
      </c>
      <c r="Y34" s="68"/>
      <c r="Z34" s="68">
        <v>1.3231274470420029</v>
      </c>
      <c r="AA34" s="68">
        <v>0.4458490271949398</v>
      </c>
      <c r="AB34" s="68">
        <v>1.4377088183263074</v>
      </c>
      <c r="AC34" s="68">
        <v>2.6768725529579971</v>
      </c>
      <c r="AD34" s="68">
        <v>2</v>
      </c>
      <c r="AE34" s="68">
        <v>9.7980149399504999</v>
      </c>
      <c r="AF34" s="110" t="s">
        <v>32</v>
      </c>
      <c r="AG34" s="96"/>
    </row>
    <row r="35" spans="1:33">
      <c r="A35" s="1" t="s">
        <v>47</v>
      </c>
      <c r="B35" s="1"/>
      <c r="C35" s="1"/>
      <c r="D35" s="1"/>
      <c r="E35" s="1"/>
      <c r="F35" s="20">
        <v>0.47599999999999998</v>
      </c>
      <c r="G35" s="20">
        <v>2.9000000000000001E-2</v>
      </c>
      <c r="H35" s="20">
        <v>5.0999999999999997E-2</v>
      </c>
      <c r="I35" s="20">
        <v>1.869</v>
      </c>
      <c r="J35" s="20">
        <v>7.6689999999999996</v>
      </c>
      <c r="K35" s="20">
        <v>9.1709999999999994</v>
      </c>
      <c r="L35" s="20">
        <v>19.734999999999999</v>
      </c>
      <c r="M35" s="20">
        <v>22.343</v>
      </c>
      <c r="N35" s="20">
        <v>34.725999999999999</v>
      </c>
      <c r="O35" s="20">
        <v>96.069000000000003</v>
      </c>
      <c r="P35" s="1" t="s">
        <v>32</v>
      </c>
      <c r="Q35" s="2"/>
      <c r="S35" s="68">
        <v>7.0672283127717644E-2</v>
      </c>
      <c r="T35" s="68">
        <v>2.3793248379307742E-3</v>
      </c>
      <c r="U35" s="68">
        <v>3.3078266152401972E-3</v>
      </c>
      <c r="V35" s="68">
        <v>0.10762824715677094</v>
      </c>
      <c r="W35" s="68">
        <v>0.87536602158416166</v>
      </c>
      <c r="X35" s="68">
        <v>0.89570981782345671</v>
      </c>
      <c r="Y35" s="68"/>
      <c r="Z35" s="68">
        <v>1.34101246017361</v>
      </c>
      <c r="AA35" s="68">
        <v>0.44013804730969208</v>
      </c>
      <c r="AB35" s="68">
        <v>1.4307984412958026</v>
      </c>
      <c r="AC35" s="68">
        <v>2.65898753982639</v>
      </c>
      <c r="AD35" s="68">
        <v>2</v>
      </c>
      <c r="AE35" s="68">
        <v>9.8260000097507731</v>
      </c>
      <c r="AF35" s="110" t="s">
        <v>32</v>
      </c>
      <c r="AG35" s="96"/>
    </row>
    <row r="36" spans="1:33">
      <c r="A36" s="1" t="s">
        <v>48</v>
      </c>
      <c r="B36" s="1"/>
      <c r="C36" s="1"/>
      <c r="D36" s="1"/>
      <c r="E36" s="1"/>
      <c r="F36" s="20">
        <v>0.254</v>
      </c>
      <c r="G36" s="20">
        <v>3.3000000000000002E-2</v>
      </c>
      <c r="H36" s="20">
        <v>4.3999999999999997E-2</v>
      </c>
      <c r="I36" s="20">
        <v>1.698</v>
      </c>
      <c r="J36" s="20">
        <v>7.8319999999999999</v>
      </c>
      <c r="K36" s="20">
        <v>9.1270000000000007</v>
      </c>
      <c r="L36" s="20">
        <v>19.346</v>
      </c>
      <c r="M36" s="20">
        <v>22.132000000000001</v>
      </c>
      <c r="N36" s="20">
        <v>35.137999999999998</v>
      </c>
      <c r="O36" s="20">
        <v>95.603999999999999</v>
      </c>
      <c r="P36" s="1" t="s">
        <v>32</v>
      </c>
      <c r="Q36" s="2"/>
      <c r="S36" s="68">
        <v>3.7790437818595694E-2</v>
      </c>
      <c r="T36" s="68">
        <v>2.7131619511456683E-3</v>
      </c>
      <c r="U36" s="68">
        <v>2.8597711158772493E-3</v>
      </c>
      <c r="V36" s="68">
        <v>9.7985246531642908E-2</v>
      </c>
      <c r="W36" s="68">
        <v>0.89583837774594655</v>
      </c>
      <c r="X36" s="68">
        <v>0.89327407389810631</v>
      </c>
      <c r="Y36" s="68"/>
      <c r="Z36" s="68">
        <v>1.3038464794852622</v>
      </c>
      <c r="AA36" s="68">
        <v>0.44584190781284594</v>
      </c>
      <c r="AB36" s="68">
        <v>1.4202463182887548</v>
      </c>
      <c r="AC36" s="68">
        <v>2.6961535205147378</v>
      </c>
      <c r="AD36" s="68">
        <v>2</v>
      </c>
      <c r="AE36" s="68">
        <v>9.7965492951629152</v>
      </c>
      <c r="AF36" s="110" t="s">
        <v>32</v>
      </c>
      <c r="AG36" s="96"/>
    </row>
    <row r="37" spans="1:33">
      <c r="A37" s="1" t="s">
        <v>49</v>
      </c>
      <c r="B37" s="1"/>
      <c r="C37" s="1"/>
      <c r="D37" s="1"/>
      <c r="E37" s="1"/>
      <c r="F37" s="20">
        <v>0.30599999999999999</v>
      </c>
      <c r="G37" s="20">
        <v>2.3E-2</v>
      </c>
      <c r="H37" s="20">
        <v>2.7E-2</v>
      </c>
      <c r="I37" s="20">
        <v>1.7350000000000001</v>
      </c>
      <c r="J37" s="20">
        <v>7.4420000000000002</v>
      </c>
      <c r="K37" s="20">
        <v>9.0719999999999992</v>
      </c>
      <c r="L37" s="20">
        <v>20.251000000000001</v>
      </c>
      <c r="M37" s="20">
        <v>21.57</v>
      </c>
      <c r="N37" s="20">
        <v>35.098999999999997</v>
      </c>
      <c r="O37" s="20">
        <v>95.525000000000006</v>
      </c>
      <c r="P37" s="1" t="s">
        <v>32</v>
      </c>
      <c r="Q37" s="2"/>
      <c r="S37" s="68">
        <v>4.5363603262419352E-2</v>
      </c>
      <c r="T37" s="68">
        <v>1.8842022774045156E-3</v>
      </c>
      <c r="U37" s="68">
        <v>1.7485589293798932E-3</v>
      </c>
      <c r="V37" s="68">
        <v>9.976090795490368E-2</v>
      </c>
      <c r="W37" s="68">
        <v>0.84817322940770146</v>
      </c>
      <c r="X37" s="68">
        <v>0.88470326621249062</v>
      </c>
      <c r="Y37" s="68"/>
      <c r="Z37" s="68">
        <v>1.3165084471860684</v>
      </c>
      <c r="AA37" s="68">
        <v>0.50845390601563634</v>
      </c>
      <c r="AB37" s="68">
        <v>1.3792121233078287</v>
      </c>
      <c r="AC37" s="68">
        <v>2.6834915528139316</v>
      </c>
      <c r="AD37" s="68">
        <v>2</v>
      </c>
      <c r="AE37" s="68">
        <v>9.7692997973677649</v>
      </c>
      <c r="AF37" s="110" t="s">
        <v>32</v>
      </c>
      <c r="AG37" s="96"/>
    </row>
    <row r="38" spans="1:33">
      <c r="A38" s="1" t="s">
        <v>50</v>
      </c>
      <c r="B38" s="1"/>
      <c r="C38" s="1"/>
      <c r="D38" s="1"/>
      <c r="E38" s="1"/>
      <c r="F38" s="20">
        <v>2.3E-2</v>
      </c>
      <c r="G38" s="20">
        <v>0.80400000000000005</v>
      </c>
      <c r="H38" s="20">
        <v>1.298</v>
      </c>
      <c r="I38" s="20">
        <v>8.9999999999999993E-3</v>
      </c>
      <c r="J38" s="20">
        <v>2.4</v>
      </c>
      <c r="K38" s="20">
        <v>8.0000000000000002E-3</v>
      </c>
      <c r="L38" s="20">
        <v>21.524000000000001</v>
      </c>
      <c r="M38" s="20">
        <v>38.067</v>
      </c>
      <c r="N38" s="20">
        <v>37.92</v>
      </c>
      <c r="O38" s="20">
        <v>102.053</v>
      </c>
      <c r="P38" s="1" t="s">
        <v>17</v>
      </c>
      <c r="Q38" s="2" t="s">
        <v>27</v>
      </c>
      <c r="S38" s="68">
        <v>3.5572021747043133E-3</v>
      </c>
      <c r="T38" s="68">
        <v>6.8717024659953288E-2</v>
      </c>
      <c r="U38" s="68">
        <v>8.7700044048214215E-2</v>
      </c>
      <c r="V38" s="68">
        <v>5.3989839112279065E-4</v>
      </c>
      <c r="W38" s="68">
        <v>0.28530344874808844</v>
      </c>
      <c r="X38" s="68">
        <v>8.1411429961237994E-4</v>
      </c>
      <c r="Y38" s="68">
        <v>2.0240659218823778</v>
      </c>
      <c r="Z38" s="68"/>
      <c r="AA38" s="68"/>
      <c r="AB38" s="68">
        <v>2.5394413255767647</v>
      </c>
      <c r="AC38" s="68">
        <v>3.0247008461584661</v>
      </c>
      <c r="AD38" s="68"/>
      <c r="AE38" s="68">
        <v>8.0348398259393043</v>
      </c>
      <c r="AF38" s="110" t="s">
        <v>17</v>
      </c>
      <c r="AG38" s="96" t="s">
        <v>27</v>
      </c>
    </row>
    <row r="39" spans="1:33">
      <c r="A39" s="1" t="s">
        <v>51</v>
      </c>
      <c r="B39" s="1"/>
      <c r="C39" s="1"/>
      <c r="D39" s="1"/>
      <c r="E39" s="1"/>
      <c r="F39" s="20">
        <v>0</v>
      </c>
      <c r="G39" s="20">
        <v>0.89200000000000002</v>
      </c>
      <c r="H39" s="20">
        <v>1.159</v>
      </c>
      <c r="I39" s="20">
        <v>0</v>
      </c>
      <c r="J39" s="20">
        <v>2.7210000000000001</v>
      </c>
      <c r="K39" s="20">
        <v>0</v>
      </c>
      <c r="L39" s="20">
        <v>21.472000000000001</v>
      </c>
      <c r="M39" s="20">
        <v>36.807000000000002</v>
      </c>
      <c r="N39" s="20">
        <v>37.915999999999997</v>
      </c>
      <c r="O39" s="20">
        <v>100.967</v>
      </c>
      <c r="P39" s="1" t="s">
        <v>17</v>
      </c>
      <c r="Q39" s="2" t="s">
        <v>27</v>
      </c>
      <c r="S39" s="68">
        <v>0</v>
      </c>
      <c r="T39" s="68">
        <v>7.6238291040644696E-2</v>
      </c>
      <c r="U39" s="68">
        <v>7.8308436865855383E-2</v>
      </c>
      <c r="V39" s="68">
        <v>0</v>
      </c>
      <c r="W39" s="68">
        <v>0.32346278501814524</v>
      </c>
      <c r="X39" s="68">
        <v>0</v>
      </c>
      <c r="Y39" s="68">
        <v>2.0191759651857653</v>
      </c>
      <c r="Z39" s="68"/>
      <c r="AA39" s="68"/>
      <c r="AB39" s="68">
        <v>2.4553869984633403</v>
      </c>
      <c r="AC39" s="68">
        <v>3.0243817848877739</v>
      </c>
      <c r="AD39" s="68"/>
      <c r="AE39" s="68">
        <v>7.9769542614615254</v>
      </c>
      <c r="AF39" s="110" t="s">
        <v>17</v>
      </c>
      <c r="AG39" s="96" t="s">
        <v>27</v>
      </c>
    </row>
    <row r="40" spans="1:33">
      <c r="A40" s="1" t="s">
        <v>52</v>
      </c>
      <c r="B40" s="1"/>
      <c r="C40" s="1"/>
      <c r="D40" s="1"/>
      <c r="E40" s="1"/>
      <c r="F40" s="20">
        <v>9.0999999999999998E-2</v>
      </c>
      <c r="G40" s="20">
        <v>0.77100000000000002</v>
      </c>
      <c r="H40" s="20">
        <v>0.91800000000000004</v>
      </c>
      <c r="I40" s="20">
        <v>7.0000000000000001E-3</v>
      </c>
      <c r="J40" s="20">
        <v>2.8340000000000001</v>
      </c>
      <c r="K40" s="20">
        <v>0</v>
      </c>
      <c r="L40" s="20">
        <v>21.594000000000001</v>
      </c>
      <c r="M40" s="20">
        <v>38.335000000000001</v>
      </c>
      <c r="N40" s="20">
        <v>37.918999999999997</v>
      </c>
      <c r="O40" s="20">
        <v>102.46899999999999</v>
      </c>
      <c r="P40" s="1" t="s">
        <v>17</v>
      </c>
      <c r="Q40" s="2" t="s">
        <v>18</v>
      </c>
      <c r="S40" s="68">
        <v>1.4074147734699673E-2</v>
      </c>
      <c r="T40" s="68">
        <v>6.5896549767194015E-2</v>
      </c>
      <c r="U40" s="68">
        <v>6.2025146715146875E-2</v>
      </c>
      <c r="V40" s="68">
        <v>4.1992097087328162E-4</v>
      </c>
      <c r="W40" s="68">
        <v>0.33689582239670113</v>
      </c>
      <c r="X40" s="68">
        <v>0</v>
      </c>
      <c r="Y40" s="68">
        <v>2.0306485558970482</v>
      </c>
      <c r="Z40" s="68"/>
      <c r="AA40" s="68"/>
      <c r="AB40" s="68">
        <v>2.5573195475342234</v>
      </c>
      <c r="AC40" s="68">
        <v>3.0246210808407934</v>
      </c>
      <c r="AD40" s="68"/>
      <c r="AE40" s="68">
        <v>8.0919007718566807</v>
      </c>
      <c r="AF40" s="110" t="s">
        <v>17</v>
      </c>
      <c r="AG40" s="96" t="s">
        <v>18</v>
      </c>
    </row>
    <row r="41" spans="1:33">
      <c r="A41" s="1" t="s">
        <v>53</v>
      </c>
      <c r="B41" s="1"/>
      <c r="C41" s="1"/>
      <c r="D41" s="1"/>
      <c r="E41" s="1"/>
      <c r="F41" s="20">
        <v>0.06</v>
      </c>
      <c r="G41" s="20">
        <v>0.69899999999999995</v>
      </c>
      <c r="H41" s="20">
        <v>1.071</v>
      </c>
      <c r="I41" s="20">
        <v>3.0000000000000001E-3</v>
      </c>
      <c r="J41" s="20">
        <v>2.7389999999999999</v>
      </c>
      <c r="K41" s="20">
        <v>1.0999999999999999E-2</v>
      </c>
      <c r="L41" s="20">
        <v>21.488</v>
      </c>
      <c r="M41" s="20">
        <v>36.92</v>
      </c>
      <c r="N41" s="20">
        <v>37.725999999999999</v>
      </c>
      <c r="O41" s="20">
        <v>100.717</v>
      </c>
      <c r="P41" s="1" t="s">
        <v>17</v>
      </c>
      <c r="Q41" s="2" t="s">
        <v>18</v>
      </c>
      <c r="S41" s="68">
        <v>9.2796578470547321E-3</v>
      </c>
      <c r="T41" s="68">
        <v>5.974278636481014E-2</v>
      </c>
      <c r="U41" s="68">
        <v>7.2362671167671366E-2</v>
      </c>
      <c r="V41" s="68">
        <v>1.7996613037426357E-4</v>
      </c>
      <c r="W41" s="68">
        <v>0.32560256088375589</v>
      </c>
      <c r="X41" s="68">
        <v>1.1194071619670223E-3</v>
      </c>
      <c r="Y41" s="68">
        <v>2.0206805672462611</v>
      </c>
      <c r="Z41" s="68"/>
      <c r="AA41" s="68"/>
      <c r="AB41" s="68">
        <v>2.4629252039901792</v>
      </c>
      <c r="AC41" s="68">
        <v>3.0092263745299128</v>
      </c>
      <c r="AD41" s="68"/>
      <c r="AE41" s="68">
        <v>7.9611191953219862</v>
      </c>
      <c r="AF41" s="110" t="s">
        <v>17</v>
      </c>
      <c r="AG41" s="96" t="s">
        <v>18</v>
      </c>
    </row>
    <row r="42" spans="1:33">
      <c r="A42" s="1" t="s">
        <v>54</v>
      </c>
      <c r="B42" s="1"/>
      <c r="C42" s="1"/>
      <c r="D42" s="1"/>
      <c r="E42" s="1"/>
      <c r="F42" s="20">
        <v>0</v>
      </c>
      <c r="G42" s="20">
        <v>0.94199999999999995</v>
      </c>
      <c r="H42" s="20">
        <v>1.3979999999999999</v>
      </c>
      <c r="I42" s="20">
        <v>0</v>
      </c>
      <c r="J42" s="20">
        <v>2.4489999999999998</v>
      </c>
      <c r="K42" s="20">
        <v>1.4E-2</v>
      </c>
      <c r="L42" s="20">
        <v>21.631</v>
      </c>
      <c r="M42" s="20">
        <v>37.295999999999999</v>
      </c>
      <c r="N42" s="20">
        <v>37.938000000000002</v>
      </c>
      <c r="O42" s="20">
        <v>101.66800000000001</v>
      </c>
      <c r="P42" s="1" t="s">
        <v>17</v>
      </c>
      <c r="Q42" s="2" t="s">
        <v>27</v>
      </c>
      <c r="S42" s="68">
        <v>0</v>
      </c>
      <c r="T42" s="68">
        <v>8.051173784785573E-2</v>
      </c>
      <c r="U42" s="68">
        <v>9.4456595977968766E-2</v>
      </c>
      <c r="V42" s="68">
        <v>0</v>
      </c>
      <c r="W42" s="68">
        <v>0.29112839416002861</v>
      </c>
      <c r="X42" s="68">
        <v>1.4247000243216646E-3</v>
      </c>
      <c r="Y42" s="68">
        <v>2.0341279481619452</v>
      </c>
      <c r="Z42" s="68"/>
      <c r="AA42" s="68"/>
      <c r="AB42" s="68">
        <v>2.4880080825573598</v>
      </c>
      <c r="AC42" s="68">
        <v>3.0261366218765793</v>
      </c>
      <c r="AD42" s="68"/>
      <c r="AE42" s="68">
        <v>8.0157940806060601</v>
      </c>
      <c r="AF42" s="110" t="s">
        <v>17</v>
      </c>
      <c r="AG42" s="96" t="s">
        <v>27</v>
      </c>
    </row>
    <row r="43" spans="1:33">
      <c r="A43" s="1" t="s">
        <v>55</v>
      </c>
      <c r="B43" s="1"/>
      <c r="C43" s="1"/>
      <c r="D43" s="1"/>
      <c r="E43" s="1"/>
      <c r="F43" s="20">
        <v>0.19700000000000001</v>
      </c>
      <c r="G43" s="20">
        <v>0</v>
      </c>
      <c r="H43" s="20">
        <v>7.0000000000000001E-3</v>
      </c>
      <c r="I43" s="20">
        <v>1.5640000000000001</v>
      </c>
      <c r="J43" s="20">
        <v>8.5210000000000008</v>
      </c>
      <c r="K43" s="20">
        <v>7.8730000000000002</v>
      </c>
      <c r="L43" s="20">
        <v>19.603999999999999</v>
      </c>
      <c r="M43" s="20">
        <v>23.318000000000001</v>
      </c>
      <c r="N43" s="20">
        <v>32.795000000000002</v>
      </c>
      <c r="O43" s="20">
        <v>93.879000000000005</v>
      </c>
      <c r="P43" s="1" t="s">
        <v>32</v>
      </c>
      <c r="Q43" s="2"/>
      <c r="S43" s="68">
        <v>3.0007806627201927E-2</v>
      </c>
      <c r="T43" s="68">
        <v>0</v>
      </c>
      <c r="U43" s="68">
        <v>4.6579675479234721E-4</v>
      </c>
      <c r="V43" s="68">
        <v>9.2401617149457674E-2</v>
      </c>
      <c r="W43" s="68">
        <v>0.99785484363937271</v>
      </c>
      <c r="X43" s="68">
        <v>0.7888905428421682</v>
      </c>
      <c r="Y43" s="68"/>
      <c r="Z43" s="68">
        <v>1.4237083031689086</v>
      </c>
      <c r="AA43" s="68">
        <v>0.39153164005407559</v>
      </c>
      <c r="AB43" s="68">
        <v>1.5319836420755735</v>
      </c>
      <c r="AC43" s="68">
        <v>2.5762916968310914</v>
      </c>
      <c r="AD43" s="68">
        <v>2</v>
      </c>
      <c r="AE43" s="68">
        <v>9.8331358891426426</v>
      </c>
      <c r="AF43" s="110" t="s">
        <v>32</v>
      </c>
      <c r="AG43" s="96"/>
    </row>
    <row r="44" spans="1:33">
      <c r="A44" s="1" t="s">
        <v>56</v>
      </c>
      <c r="B44" s="1"/>
      <c r="C44" s="1"/>
      <c r="D44" s="1"/>
      <c r="E44" s="1"/>
      <c r="F44" s="20">
        <v>0.55200000000000005</v>
      </c>
      <c r="G44" s="20">
        <v>2.9000000000000001E-2</v>
      </c>
      <c r="H44" s="20">
        <v>3.7999999999999999E-2</v>
      </c>
      <c r="I44" s="20">
        <v>1.8879999999999999</v>
      </c>
      <c r="J44" s="20">
        <v>7.7919999999999998</v>
      </c>
      <c r="K44" s="20">
        <v>9.516</v>
      </c>
      <c r="L44" s="20">
        <v>19.847000000000001</v>
      </c>
      <c r="M44" s="20">
        <v>21.616</v>
      </c>
      <c r="N44" s="20">
        <v>35.26</v>
      </c>
      <c r="O44" s="20">
        <v>96.537999999999997</v>
      </c>
      <c r="P44" s="1" t="s">
        <v>32</v>
      </c>
      <c r="Q44" s="2"/>
      <c r="S44" s="68">
        <v>8.1303751340270722E-2</v>
      </c>
      <c r="T44" s="68">
        <v>2.360386248391748E-3</v>
      </c>
      <c r="U44" s="68">
        <v>2.4450373364439839E-3</v>
      </c>
      <c r="V44" s="68">
        <v>0.10785698934397298</v>
      </c>
      <c r="W44" s="68">
        <v>0.88232630786408217</v>
      </c>
      <c r="X44" s="68">
        <v>0.9220074111698553</v>
      </c>
      <c r="Y44" s="68"/>
      <c r="Z44" s="68">
        <v>1.3216138733544094</v>
      </c>
      <c r="AA44" s="68">
        <v>0.45538722176111679</v>
      </c>
      <c r="AB44" s="68">
        <v>1.3732248126435995</v>
      </c>
      <c r="AC44" s="68">
        <v>2.6783861266455906</v>
      </c>
      <c r="AD44" s="68">
        <v>2</v>
      </c>
      <c r="AE44" s="68">
        <v>9.8269119177077329</v>
      </c>
      <c r="AF44" s="110" t="s">
        <v>32</v>
      </c>
      <c r="AG44" s="96"/>
    </row>
    <row r="45" spans="1:33">
      <c r="A45" s="1" t="s">
        <v>57</v>
      </c>
      <c r="B45" s="1"/>
      <c r="C45" s="1"/>
      <c r="D45" s="1"/>
      <c r="E45" s="1"/>
      <c r="F45" s="20">
        <v>0</v>
      </c>
      <c r="G45" s="20">
        <v>0.90600000000000003</v>
      </c>
      <c r="H45" s="20">
        <v>1.343</v>
      </c>
      <c r="I45" s="20">
        <v>1.9E-2</v>
      </c>
      <c r="J45" s="20">
        <v>2.653</v>
      </c>
      <c r="K45" s="20">
        <v>2.5999999999999999E-2</v>
      </c>
      <c r="L45" s="20">
        <v>21.765000000000001</v>
      </c>
      <c r="M45" s="20">
        <v>37.753999999999998</v>
      </c>
      <c r="N45" s="20">
        <v>37.697000000000003</v>
      </c>
      <c r="O45" s="20">
        <v>102.163</v>
      </c>
      <c r="P45" s="1" t="s">
        <v>17</v>
      </c>
      <c r="Q45" s="2" t="s">
        <v>27</v>
      </c>
      <c r="S45" s="68">
        <v>0</v>
      </c>
      <c r="T45" s="68">
        <v>7.7434856146663789E-2</v>
      </c>
      <c r="U45" s="68">
        <v>9.0740492416603771E-2</v>
      </c>
      <c r="V45" s="68">
        <v>1.1397854923703356E-3</v>
      </c>
      <c r="W45" s="68">
        <v>0.31537918730361608</v>
      </c>
      <c r="X45" s="68">
        <v>2.6458714737402338E-3</v>
      </c>
      <c r="Y45" s="68">
        <v>2.0467289904186003</v>
      </c>
      <c r="Z45" s="68"/>
      <c r="AA45" s="68"/>
      <c r="AB45" s="68">
        <v>2.5185611633652552</v>
      </c>
      <c r="AC45" s="68">
        <v>3.0069131803173974</v>
      </c>
      <c r="AD45" s="68"/>
      <c r="AE45" s="68">
        <v>8.059543526934247</v>
      </c>
      <c r="AF45" s="110" t="s">
        <v>17</v>
      </c>
      <c r="AG45" s="96" t="s">
        <v>27</v>
      </c>
    </row>
    <row r="46" spans="1:33">
      <c r="A46" s="1" t="s">
        <v>58</v>
      </c>
      <c r="B46" s="1"/>
      <c r="C46" s="1"/>
      <c r="D46" s="1"/>
      <c r="E46" s="1"/>
      <c r="F46" s="20">
        <v>0.33200000000000002</v>
      </c>
      <c r="G46" s="20">
        <v>0</v>
      </c>
      <c r="H46" s="20">
        <v>0</v>
      </c>
      <c r="I46" s="20">
        <v>1.649</v>
      </c>
      <c r="J46" s="20">
        <v>7.9649999999999999</v>
      </c>
      <c r="K46" s="20">
        <v>9.1519999999999992</v>
      </c>
      <c r="L46" s="20">
        <v>19.975000000000001</v>
      </c>
      <c r="M46" s="20">
        <v>21.23</v>
      </c>
      <c r="N46" s="20">
        <v>34.811</v>
      </c>
      <c r="O46" s="20">
        <v>95.114000000000004</v>
      </c>
      <c r="P46" s="1" t="s">
        <v>32</v>
      </c>
      <c r="Q46" s="2"/>
      <c r="S46" s="68">
        <v>4.9448069512375563E-2</v>
      </c>
      <c r="T46" s="68">
        <v>0</v>
      </c>
      <c r="U46" s="68">
        <v>0</v>
      </c>
      <c r="V46" s="68">
        <v>9.5259151753580032E-2</v>
      </c>
      <c r="W46" s="68">
        <v>0.91202305213746693</v>
      </c>
      <c r="X46" s="68">
        <v>0.89667640271380478</v>
      </c>
      <c r="Y46" s="68"/>
      <c r="Z46" s="68">
        <v>1.3260878855323184</v>
      </c>
      <c r="AA46" s="68">
        <v>0.48241566007952108</v>
      </c>
      <c r="AB46" s="68">
        <v>1.3638168608891621</v>
      </c>
      <c r="AC46" s="68">
        <v>2.6739121144676816</v>
      </c>
      <c r="AD46" s="68">
        <v>2</v>
      </c>
      <c r="AE46" s="68">
        <v>9.7996391970859094</v>
      </c>
      <c r="AF46" s="110" t="s">
        <v>32</v>
      </c>
      <c r="AG46" s="96"/>
    </row>
    <row r="47" spans="1:33">
      <c r="A47" s="1" t="s">
        <v>59</v>
      </c>
      <c r="B47" s="1"/>
      <c r="C47" s="1"/>
      <c r="D47" s="1"/>
      <c r="E47" s="1"/>
      <c r="F47" s="20">
        <v>0.106</v>
      </c>
      <c r="G47" s="20">
        <v>1.0389999999999999</v>
      </c>
      <c r="H47" s="20">
        <v>1.282</v>
      </c>
      <c r="I47" s="20">
        <v>1E-3</v>
      </c>
      <c r="J47" s="20">
        <v>2.581</v>
      </c>
      <c r="K47" s="20">
        <v>0.02</v>
      </c>
      <c r="L47" s="20">
        <v>21.396000000000001</v>
      </c>
      <c r="M47" s="20">
        <v>37.118000000000002</v>
      </c>
      <c r="N47" s="20">
        <v>37.765000000000001</v>
      </c>
      <c r="O47" s="20">
        <v>101.30800000000001</v>
      </c>
      <c r="P47" s="1" t="s">
        <v>17</v>
      </c>
      <c r="Q47" s="2" t="s">
        <v>27</v>
      </c>
      <c r="S47" s="68">
        <v>1.6394062196463357E-2</v>
      </c>
      <c r="T47" s="68">
        <v>8.8802224653845102E-2</v>
      </c>
      <c r="U47" s="68">
        <v>8.6618995739453489E-2</v>
      </c>
      <c r="V47" s="68">
        <v>5.998871012475452E-5</v>
      </c>
      <c r="W47" s="68">
        <v>0.30682008384117343</v>
      </c>
      <c r="X47" s="68">
        <v>2.0352857490309496E-3</v>
      </c>
      <c r="Y47" s="68">
        <v>2.0120291053984087</v>
      </c>
      <c r="Z47" s="68"/>
      <c r="AA47" s="68"/>
      <c r="AB47" s="68">
        <v>2.4761337411080033</v>
      </c>
      <c r="AC47" s="68">
        <v>3.0123372219191586</v>
      </c>
      <c r="AD47" s="68"/>
      <c r="AE47" s="68">
        <v>8.0012307093156618</v>
      </c>
      <c r="AF47" s="110" t="s">
        <v>17</v>
      </c>
      <c r="AG47" s="96" t="s">
        <v>27</v>
      </c>
    </row>
    <row r="48" spans="1:33">
      <c r="A48" s="1" t="s">
        <v>60</v>
      </c>
      <c r="B48" s="1"/>
      <c r="C48" s="1"/>
      <c r="D48" s="1"/>
      <c r="E48" s="1"/>
      <c r="F48" s="20">
        <v>0.311</v>
      </c>
      <c r="G48" s="20">
        <v>0.47899999999999998</v>
      </c>
      <c r="H48" s="20">
        <v>2.7E-2</v>
      </c>
      <c r="I48" s="20">
        <v>3.2000000000000001E-2</v>
      </c>
      <c r="J48" s="20">
        <v>1.216</v>
      </c>
      <c r="K48" s="20">
        <v>3.286</v>
      </c>
      <c r="L48" s="20">
        <v>33.292000000000002</v>
      </c>
      <c r="M48" s="20">
        <v>5.9080000000000004</v>
      </c>
      <c r="N48" s="20">
        <v>45.972000000000001</v>
      </c>
      <c r="O48" s="20">
        <v>90.522999999999996</v>
      </c>
      <c r="P48" s="1" t="s">
        <v>61</v>
      </c>
      <c r="Q48" s="2" t="s">
        <v>62</v>
      </c>
      <c r="S48" s="68"/>
      <c r="T48" s="68"/>
      <c r="U48" s="68"/>
      <c r="V48" s="68"/>
      <c r="W48" s="68"/>
      <c r="X48" s="68"/>
      <c r="Y48" s="68"/>
      <c r="Z48" s="68"/>
      <c r="AA48" s="68"/>
      <c r="AB48" s="68"/>
      <c r="AC48" s="68"/>
      <c r="AD48" s="68"/>
      <c r="AF48" s="110" t="s">
        <v>61</v>
      </c>
      <c r="AG48" s="96" t="s">
        <v>62</v>
      </c>
    </row>
    <row r="49" spans="1:47" ht="15">
      <c r="A49" s="2" t="s">
        <v>63</v>
      </c>
      <c r="B49" s="2"/>
      <c r="C49" s="2"/>
      <c r="D49" s="2"/>
      <c r="E49" s="2"/>
      <c r="F49" s="69">
        <v>0.30399999999999999</v>
      </c>
      <c r="G49" s="69">
        <v>0.47099999999999997</v>
      </c>
      <c r="H49" s="69">
        <v>0</v>
      </c>
      <c r="I49" s="69">
        <v>0</v>
      </c>
      <c r="J49" s="69">
        <v>0.64300000000000002</v>
      </c>
      <c r="K49" s="69">
        <v>3.3029999999999999</v>
      </c>
      <c r="L49" s="69">
        <v>35.024999999999999</v>
      </c>
      <c r="M49" s="69">
        <v>1.698</v>
      </c>
      <c r="N49" s="69">
        <v>46.826000000000001</v>
      </c>
      <c r="O49" s="69">
        <v>88.27</v>
      </c>
      <c r="P49" s="2" t="s">
        <v>61</v>
      </c>
      <c r="Q49" s="2" t="s">
        <v>62</v>
      </c>
      <c r="R49" s="102"/>
      <c r="S49" s="103"/>
      <c r="T49" s="103"/>
      <c r="U49" s="103"/>
      <c r="V49" s="103"/>
      <c r="W49" s="103"/>
      <c r="X49" s="103"/>
      <c r="Y49" s="103"/>
      <c r="Z49" s="103"/>
      <c r="AA49" s="103"/>
      <c r="AB49" s="103"/>
      <c r="AC49" s="103"/>
      <c r="AD49" s="103"/>
      <c r="AE49" s="94"/>
      <c r="AF49" s="96" t="s">
        <v>61</v>
      </c>
      <c r="AG49" s="96" t="s">
        <v>62</v>
      </c>
      <c r="AI49" s="11"/>
      <c r="AJ49" s="11"/>
      <c r="AK49" s="93"/>
      <c r="AL49" s="98"/>
      <c r="AM49" s="98"/>
      <c r="AN49" s="99"/>
      <c r="AO49" s="99"/>
      <c r="AP49" s="99"/>
      <c r="AQ49" s="99"/>
      <c r="AR49" s="99"/>
      <c r="AS49" s="99"/>
      <c r="AT49" s="99"/>
      <c r="AU49" s="99"/>
    </row>
    <row r="50" spans="1:47">
      <c r="B50" s="2"/>
      <c r="C50" s="2"/>
      <c r="D50" s="2"/>
      <c r="E50" s="2"/>
      <c r="F50" s="69"/>
      <c r="G50" s="69"/>
      <c r="H50" s="69"/>
      <c r="I50" s="69"/>
      <c r="J50" s="69"/>
      <c r="K50" s="69"/>
      <c r="L50" s="69"/>
      <c r="M50" s="69"/>
      <c r="N50" s="69"/>
      <c r="O50" s="69"/>
      <c r="P50" s="2"/>
      <c r="Q50" s="2"/>
      <c r="S50" s="68"/>
      <c r="T50" s="68"/>
      <c r="U50" s="68"/>
      <c r="V50" s="68"/>
      <c r="W50" s="68"/>
      <c r="X50" s="68"/>
      <c r="Y50" s="68"/>
      <c r="Z50" s="68"/>
      <c r="AA50" s="68"/>
      <c r="AB50" s="68"/>
      <c r="AC50" s="68"/>
      <c r="AD50" s="68"/>
      <c r="AF50" s="96"/>
      <c r="AG50" s="96"/>
      <c r="AI50" s="140" t="s">
        <v>259</v>
      </c>
      <c r="AJ50" s="141"/>
      <c r="AK50" s="141"/>
      <c r="AL50" s="138" t="s">
        <v>132</v>
      </c>
      <c r="AM50" s="142"/>
      <c r="AN50" s="142"/>
      <c r="AO50" s="142"/>
      <c r="AP50" s="142"/>
      <c r="AQ50" s="142"/>
      <c r="AR50" s="142"/>
      <c r="AS50" s="143"/>
    </row>
    <row r="51" spans="1:47">
      <c r="A51" s="10" t="s">
        <v>262</v>
      </c>
      <c r="B51" s="2"/>
      <c r="C51" s="2"/>
      <c r="D51" s="2"/>
      <c r="E51" s="2"/>
      <c r="F51" s="69">
        <f t="shared" ref="F51:N51" si="0">AVERAGE(F8:F19,F26:F30,F38:F42,F45,F47)</f>
        <v>2.9708333333333333E-2</v>
      </c>
      <c r="G51" s="69">
        <f t="shared" si="0"/>
        <v>0.95299999999999996</v>
      </c>
      <c r="H51" s="69">
        <f t="shared" si="0"/>
        <v>1.2479583333333333</v>
      </c>
      <c r="I51" s="69">
        <f t="shared" si="0"/>
        <v>1.4458333333333337E-2</v>
      </c>
      <c r="J51" s="69">
        <f t="shared" si="0"/>
        <v>2.6456250000000003</v>
      </c>
      <c r="K51" s="69">
        <f t="shared" si="0"/>
        <v>9.4166666666666687E-3</v>
      </c>
      <c r="L51" s="69">
        <f t="shared" si="0"/>
        <v>21.383374999999997</v>
      </c>
      <c r="M51" s="69">
        <f t="shared" si="0"/>
        <v>37.356166666666674</v>
      </c>
      <c r="N51" s="69">
        <f t="shared" si="0"/>
        <v>37.715874999999997</v>
      </c>
      <c r="O51" s="69">
        <f>AVERAGE(O8:O19,O26:O30,O38:O42,O45,O47)</f>
        <v>101.35558333333336</v>
      </c>
      <c r="P51" s="2"/>
      <c r="Q51" s="2"/>
      <c r="S51" s="69">
        <f>AVERAGE(S8:S19,S26:S30,S38:S42,S45,S47)</f>
        <v>4.5947194756597387E-3</v>
      </c>
      <c r="T51" s="69">
        <f t="shared" ref="T51:AC51" si="1">AVERAGE(T8:T19,T26:T30,T38:T42,T45,T47)</f>
        <v>8.145189614544214E-2</v>
      </c>
      <c r="U51" s="69">
        <f t="shared" si="1"/>
        <v>8.4318952853366214E-2</v>
      </c>
      <c r="V51" s="69">
        <f t="shared" si="1"/>
        <v>8.6733676722040929E-4</v>
      </c>
      <c r="W51" s="69">
        <f t="shared" si="1"/>
        <v>0.31450247358090061</v>
      </c>
      <c r="X51" s="69">
        <f t="shared" si="1"/>
        <v>9.5828037350207198E-4</v>
      </c>
      <c r="Y51" s="69">
        <f t="shared" si="1"/>
        <v>2.0108418803350485</v>
      </c>
      <c r="Z51" s="69"/>
      <c r="AA51" s="69"/>
      <c r="AB51" s="69">
        <f t="shared" si="1"/>
        <v>2.4920217878599979</v>
      </c>
      <c r="AC51" s="69">
        <f t="shared" si="1"/>
        <v>3.0084187506884739</v>
      </c>
      <c r="AD51" s="69"/>
      <c r="AE51" s="69">
        <f>AVERAGE(AE8:AE19,AE26:AE30,AE38:AE42,AE45,AE47)</f>
        <v>7.9979760780796125</v>
      </c>
      <c r="AF51" s="38" t="str">
        <f>A51</f>
        <v>Garnet core+rim (average n=24)</v>
      </c>
      <c r="AG51" s="96"/>
      <c r="AI51" s="135"/>
      <c r="AJ51" s="136"/>
      <c r="AK51" s="136" t="s">
        <v>68</v>
      </c>
      <c r="AL51" s="137" t="s">
        <v>257</v>
      </c>
      <c r="AM51" s="138"/>
      <c r="AN51" s="138"/>
      <c r="AO51" s="138"/>
      <c r="AP51" s="137" t="s">
        <v>133</v>
      </c>
      <c r="AQ51" s="138"/>
      <c r="AR51" s="138"/>
      <c r="AS51" s="139"/>
    </row>
    <row r="52" spans="1:47">
      <c r="A52" s="2" t="s">
        <v>260</v>
      </c>
      <c r="B52" s="2"/>
      <c r="C52" s="2"/>
      <c r="D52" s="2"/>
      <c r="E52" s="2"/>
      <c r="F52" s="69">
        <f t="shared" ref="F52:N52" si="2">AVERAGE(F16:F19,F26:F27,F29:F30,F38:F39,F42,F45,F47)</f>
        <v>1.3461538461538461E-2</v>
      </c>
      <c r="G52" s="69">
        <f t="shared" si="2"/>
        <v>0.93299999999999994</v>
      </c>
      <c r="H52" s="69">
        <f t="shared" si="2"/>
        <v>1.2989230769230771</v>
      </c>
      <c r="I52" s="69">
        <f t="shared" si="2"/>
        <v>8.7692307692307687E-3</v>
      </c>
      <c r="J52" s="69">
        <f t="shared" si="2"/>
        <v>2.5455384615384613</v>
      </c>
      <c r="K52" s="69">
        <f t="shared" si="2"/>
        <v>1.0384615384615384E-2</v>
      </c>
      <c r="L52" s="69">
        <f t="shared" si="2"/>
        <v>21.483307692307694</v>
      </c>
      <c r="M52" s="69">
        <f t="shared" si="2"/>
        <v>37.372461538461543</v>
      </c>
      <c r="N52" s="69">
        <f t="shared" si="2"/>
        <v>37.642538461538457</v>
      </c>
      <c r="O52" s="69">
        <f>AVERAGE(O16:O19,O26:O27,O29:O30,O38:O39,O42,O45,O47)</f>
        <v>101.30838461538461</v>
      </c>
      <c r="P52" s="2"/>
      <c r="Q52" s="2"/>
      <c r="S52" s="69">
        <f>AVERAGE(S16:S19,S26:S27,S29:S30,S38:S39,S42,S45,S47)</f>
        <v>2.0819745169674076E-3</v>
      </c>
      <c r="T52" s="69">
        <f>AVERAGE(T16:T19,T26:T27,T29:T30,T38:T39,T42,T45,T47)</f>
        <v>7.9742517422557738E-2</v>
      </c>
      <c r="U52" s="69">
        <f t="shared" ref="U52:AE52" si="3">AVERAGE(U16:U19,U26:U27,U29:U30,U38:U39,U42,U45,U47)</f>
        <v>8.7762412219873479E-2</v>
      </c>
      <c r="V52" s="69">
        <f t="shared" si="3"/>
        <v>5.2605484263246269E-4</v>
      </c>
      <c r="W52" s="69">
        <f t="shared" si="3"/>
        <v>0.30260454249909441</v>
      </c>
      <c r="X52" s="69">
        <f t="shared" si="3"/>
        <v>1.0567829850737622E-3</v>
      </c>
      <c r="Y52" s="69">
        <f t="shared" si="3"/>
        <v>2.020239313757366</v>
      </c>
      <c r="Z52" s="69"/>
      <c r="AA52" s="69"/>
      <c r="AB52" s="69">
        <f t="shared" si="3"/>
        <v>2.4931088152283456</v>
      </c>
      <c r="AC52" s="69">
        <f t="shared" si="3"/>
        <v>3.002569038401055</v>
      </c>
      <c r="AD52" s="69"/>
      <c r="AE52" s="69">
        <f t="shared" si="3"/>
        <v>7.9896914518729663</v>
      </c>
      <c r="AF52" s="38" t="str">
        <f t="shared" ref="AF52:AF53" si="4">A52</f>
        <v>Garnet (rim average n=13)</v>
      </c>
      <c r="AG52" s="96"/>
      <c r="AI52" s="125" t="s">
        <v>69</v>
      </c>
      <c r="AJ52" s="126" t="s">
        <v>70</v>
      </c>
      <c r="AK52" s="126" t="s">
        <v>71</v>
      </c>
      <c r="AL52" s="125" t="s">
        <v>134</v>
      </c>
      <c r="AM52" s="126" t="s">
        <v>135</v>
      </c>
      <c r="AN52" s="126" t="s">
        <v>136</v>
      </c>
      <c r="AO52" s="126" t="s">
        <v>137</v>
      </c>
      <c r="AP52" s="125" t="s">
        <v>138</v>
      </c>
      <c r="AQ52" s="126" t="s">
        <v>139</v>
      </c>
      <c r="AR52" s="126" t="s">
        <v>134</v>
      </c>
      <c r="AS52" s="127" t="s">
        <v>136</v>
      </c>
    </row>
    <row r="53" spans="1:47" ht="15">
      <c r="A53" s="4" t="s">
        <v>261</v>
      </c>
      <c r="B53" s="4"/>
      <c r="C53" s="4"/>
      <c r="D53" s="4"/>
      <c r="E53" s="4"/>
      <c r="F53" s="70">
        <f t="shared" ref="F53:N53" si="5">AVERAGE(F20:F25,F31:F37,F43:F44,F46)</f>
        <v>0.34337500000000004</v>
      </c>
      <c r="G53" s="70">
        <f t="shared" si="5"/>
        <v>1.8625000000000003E-2</v>
      </c>
      <c r="H53" s="70">
        <f t="shared" si="5"/>
        <v>2.8437500000000001E-2</v>
      </c>
      <c r="I53" s="70">
        <f t="shared" si="5"/>
        <v>1.7801875000000003</v>
      </c>
      <c r="J53" s="70">
        <f t="shared" si="5"/>
        <v>7.8038124999999985</v>
      </c>
      <c r="K53" s="70">
        <f t="shared" si="5"/>
        <v>8.958124999999999</v>
      </c>
      <c r="L53" s="70">
        <f t="shared" si="5"/>
        <v>19.655875000000002</v>
      </c>
      <c r="M53" s="70">
        <f t="shared" si="5"/>
        <v>22.359187499999997</v>
      </c>
      <c r="N53" s="70">
        <f t="shared" si="5"/>
        <v>34.696000000000005</v>
      </c>
      <c r="O53" s="70">
        <f>AVERAGE(O20:O25,O31:O37,O43:O44,O46)</f>
        <v>95.643625</v>
      </c>
      <c r="P53" s="4"/>
      <c r="Q53" s="4"/>
      <c r="R53" s="67"/>
      <c r="S53" s="70">
        <f>AVERAGE(S20:S25,S31:S37,S43:S44,S46)</f>
        <v>5.1045781843110719E-2</v>
      </c>
      <c r="T53" s="70">
        <f t="shared" ref="T53:AE53" si="6">AVERAGE(T20:T25,T31:T37,T43:T44,T46)</f>
        <v>1.533303028555779E-3</v>
      </c>
      <c r="U53" s="70">
        <f t="shared" si="6"/>
        <v>1.8483811680759853E-3</v>
      </c>
      <c r="V53" s="70">
        <f t="shared" si="6"/>
        <v>0.102795111737204</v>
      </c>
      <c r="W53" s="70">
        <f t="shared" si="6"/>
        <v>0.89359230980318782</v>
      </c>
      <c r="X53" s="70">
        <f t="shared" si="6"/>
        <v>0.87715804793768504</v>
      </c>
      <c r="Y53" s="70"/>
      <c r="Z53" s="70">
        <f t="shared" si="6"/>
        <v>1.335903122353594</v>
      </c>
      <c r="AA53" s="70">
        <f t="shared" si="6"/>
        <v>0.44327208487788189</v>
      </c>
      <c r="AB53" s="70">
        <f t="shared" si="6"/>
        <v>1.4363773014953474</v>
      </c>
      <c r="AC53" s="70">
        <f t="shared" si="6"/>
        <v>2.664096877646406</v>
      </c>
      <c r="AD53" s="70">
        <f t="shared" si="6"/>
        <v>2</v>
      </c>
      <c r="AE53" s="70">
        <f t="shared" si="6"/>
        <v>9.8076223218910492</v>
      </c>
      <c r="AF53" s="75" t="str">
        <f t="shared" si="4"/>
        <v>Biotite (average n=16)</v>
      </c>
      <c r="AG53" s="75"/>
      <c r="AI53" s="128" t="s">
        <v>76</v>
      </c>
      <c r="AJ53" s="129" t="s">
        <v>75</v>
      </c>
      <c r="AK53" s="129"/>
      <c r="AL53" s="130">
        <f>AB52</f>
        <v>2.4931088152283456</v>
      </c>
      <c r="AM53" s="131">
        <f>U52</f>
        <v>8.7762412219873479E-2</v>
      </c>
      <c r="AN53" s="131">
        <f>W52</f>
        <v>0.30260454249909441</v>
      </c>
      <c r="AO53" s="131">
        <f>T52</f>
        <v>7.9742517422557738E-2</v>
      </c>
      <c r="AP53" s="132">
        <f>V53</f>
        <v>0.102795111737204</v>
      </c>
      <c r="AQ53" s="133">
        <f>AA53</f>
        <v>0.44327208487788189</v>
      </c>
      <c r="AR53" s="133">
        <f>AB53</f>
        <v>1.4363773014953474</v>
      </c>
      <c r="AS53" s="134">
        <f>W53</f>
        <v>0.89359230980318782</v>
      </c>
    </row>
    <row r="54" spans="1:47">
      <c r="B54" s="2"/>
      <c r="C54" s="2"/>
      <c r="D54" s="2"/>
      <c r="E54" s="2"/>
      <c r="F54" s="69"/>
      <c r="G54" s="69"/>
      <c r="H54" s="69"/>
      <c r="I54" s="69"/>
      <c r="J54" s="69"/>
      <c r="K54" s="69"/>
      <c r="L54" s="69"/>
      <c r="M54" s="69"/>
      <c r="N54" s="69"/>
      <c r="O54" s="69"/>
      <c r="P54" s="2"/>
      <c r="Q54" s="2"/>
      <c r="S54" s="68"/>
      <c r="T54" s="68"/>
      <c r="U54" s="68"/>
      <c r="V54" s="68"/>
      <c r="W54" s="68"/>
      <c r="X54" s="68"/>
      <c r="Y54" s="68"/>
      <c r="Z54" s="68"/>
      <c r="AA54" s="68"/>
      <c r="AB54" s="68"/>
      <c r="AC54" s="68"/>
      <c r="AD54" s="68"/>
      <c r="AI54" s="11"/>
      <c r="AJ54" s="11"/>
      <c r="AK54" s="11"/>
      <c r="AL54" s="11"/>
      <c r="AM54" s="11"/>
      <c r="AN54" s="11"/>
      <c r="AO54" s="11"/>
      <c r="AP54" s="11"/>
      <c r="AQ54" s="11"/>
      <c r="AR54" s="11"/>
      <c r="AS54" s="11"/>
    </row>
    <row r="55" spans="1:47" ht="15">
      <c r="A55" s="4"/>
      <c r="B55" s="4"/>
      <c r="C55" s="4"/>
      <c r="D55" s="4"/>
      <c r="E55" s="4"/>
      <c r="F55" s="70"/>
      <c r="G55" s="70"/>
      <c r="H55" s="70"/>
      <c r="I55" s="70"/>
      <c r="J55" s="70"/>
      <c r="K55" s="70"/>
      <c r="L55" s="70"/>
      <c r="M55" s="70"/>
      <c r="N55" s="70"/>
      <c r="O55" s="70"/>
      <c r="P55" s="4"/>
      <c r="Q55" s="4"/>
      <c r="R55" s="67"/>
      <c r="S55" s="74"/>
      <c r="T55" s="74"/>
      <c r="U55" s="74"/>
      <c r="V55" s="74"/>
      <c r="W55" s="74"/>
      <c r="X55" s="74"/>
      <c r="Y55" s="74"/>
      <c r="Z55" s="74"/>
      <c r="AA55" s="74"/>
      <c r="AB55" s="74"/>
      <c r="AC55" s="74"/>
      <c r="AD55" s="74"/>
      <c r="AE55" s="66"/>
      <c r="AF55" s="75"/>
      <c r="AG55" s="75"/>
      <c r="AI55" s="11"/>
      <c r="AJ55" s="11"/>
      <c r="AK55" s="100"/>
      <c r="AL55" s="98"/>
      <c r="AM55" s="98"/>
      <c r="AN55" s="99"/>
      <c r="AO55" s="99"/>
      <c r="AP55" s="99"/>
      <c r="AQ55" s="99"/>
      <c r="AR55" s="99"/>
      <c r="AS55" s="99"/>
      <c r="AT55" s="99"/>
      <c r="AU55" s="99"/>
    </row>
    <row r="56" spans="1:47" ht="15">
      <c r="A56" s="2" t="s">
        <v>64</v>
      </c>
      <c r="B56" s="5">
        <v>7114337</v>
      </c>
      <c r="C56" s="5">
        <v>3503098</v>
      </c>
      <c r="D56" s="2" t="s">
        <v>16</v>
      </c>
      <c r="E56" s="2" t="s">
        <v>65</v>
      </c>
      <c r="F56" s="69">
        <v>0.31900000000000001</v>
      </c>
      <c r="G56" s="69">
        <v>1.7999999999999999E-2</v>
      </c>
      <c r="H56" s="69">
        <v>0.105</v>
      </c>
      <c r="I56" s="69">
        <v>2.657</v>
      </c>
      <c r="J56" s="69">
        <v>8.2059999999999995</v>
      </c>
      <c r="K56" s="69">
        <v>9.4179999999999993</v>
      </c>
      <c r="L56" s="69">
        <v>18.841999999999999</v>
      </c>
      <c r="M56" s="69">
        <v>20.887</v>
      </c>
      <c r="N56" s="69">
        <v>35.155999999999999</v>
      </c>
      <c r="O56" s="69">
        <v>95.608000000000004</v>
      </c>
      <c r="P56" s="2" t="s">
        <v>32</v>
      </c>
      <c r="Q56" s="2"/>
      <c r="S56" s="68">
        <v>4.7333156564363078E-2</v>
      </c>
      <c r="T56" s="68">
        <v>1.4759133500917303E-3</v>
      </c>
      <c r="U56" s="68">
        <v>6.8060396662908756E-3</v>
      </c>
      <c r="V56" s="68">
        <v>0.1529118476766404</v>
      </c>
      <c r="W56" s="68">
        <v>0.93608454594093216</v>
      </c>
      <c r="X56" s="68">
        <v>0.91926757741889242</v>
      </c>
      <c r="Y56" s="68"/>
      <c r="Z56" s="68">
        <v>1.3097439747923865</v>
      </c>
      <c r="AA56" s="68">
        <v>0.38976359502428526</v>
      </c>
      <c r="AB56" s="68">
        <v>1.336736033557538</v>
      </c>
      <c r="AC56" s="68">
        <v>2.6902560252076135</v>
      </c>
      <c r="AD56" s="68">
        <v>2</v>
      </c>
      <c r="AE56" s="68">
        <v>7.7903787091990342</v>
      </c>
      <c r="AF56" s="96" t="s">
        <v>32</v>
      </c>
      <c r="AG56" s="96"/>
      <c r="AI56" s="11"/>
      <c r="AJ56" s="11"/>
      <c r="AK56" s="100"/>
      <c r="AL56" s="98"/>
      <c r="AM56" s="98"/>
      <c r="AN56" s="99"/>
      <c r="AO56" s="99"/>
      <c r="AP56" s="99"/>
      <c r="AQ56" s="99"/>
      <c r="AR56" s="99"/>
      <c r="AS56" s="99"/>
      <c r="AT56" s="99"/>
      <c r="AU56" s="99"/>
    </row>
    <row r="57" spans="1:47">
      <c r="A57" s="2" t="s">
        <v>19</v>
      </c>
      <c r="B57" s="2"/>
      <c r="C57" s="2"/>
      <c r="D57" s="2"/>
      <c r="E57" s="2"/>
      <c r="F57" s="69">
        <v>0.28399999999999997</v>
      </c>
      <c r="G57" s="69">
        <v>0</v>
      </c>
      <c r="H57" s="69">
        <v>0.16600000000000001</v>
      </c>
      <c r="I57" s="69">
        <v>2.2719999999999998</v>
      </c>
      <c r="J57" s="69">
        <v>8.4730000000000008</v>
      </c>
      <c r="K57" s="69">
        <v>9.2850000000000001</v>
      </c>
      <c r="L57" s="69">
        <v>19.585999999999999</v>
      </c>
      <c r="M57" s="69">
        <v>20.677</v>
      </c>
      <c r="N57" s="69">
        <v>35.42</v>
      </c>
      <c r="O57" s="69">
        <v>96.163000000000011</v>
      </c>
      <c r="P57" s="2" t="s">
        <v>32</v>
      </c>
      <c r="Q57" s="2"/>
      <c r="S57" s="68">
        <v>4.173330682975223E-2</v>
      </c>
      <c r="T57" s="68">
        <v>0</v>
      </c>
      <c r="U57" s="68">
        <v>1.0656214121463864E-2</v>
      </c>
      <c r="V57" s="68">
        <v>0.12949338459614732</v>
      </c>
      <c r="W57" s="68">
        <v>0.95721708770545222</v>
      </c>
      <c r="X57" s="68">
        <v>0.89754212001597922</v>
      </c>
      <c r="Y57" s="68"/>
      <c r="Z57" s="68">
        <v>1.3156917424376671</v>
      </c>
      <c r="AA57" s="68">
        <v>0.4338790810564932</v>
      </c>
      <c r="AB57" s="68">
        <v>1.3105294651920181</v>
      </c>
      <c r="AC57" s="68">
        <v>2.6843082575623329</v>
      </c>
      <c r="AD57" s="68">
        <v>2</v>
      </c>
      <c r="AE57" s="68">
        <v>7.7810506595173061</v>
      </c>
      <c r="AF57" s="96" t="s">
        <v>32</v>
      </c>
      <c r="AG57" s="96"/>
      <c r="AI57" s="11"/>
      <c r="AJ57" s="11"/>
      <c r="AK57" s="98"/>
      <c r="AL57" s="98"/>
      <c r="AM57" s="98"/>
      <c r="AN57" s="98"/>
      <c r="AO57" s="98"/>
      <c r="AP57" s="98"/>
      <c r="AQ57" s="98"/>
      <c r="AR57" s="98"/>
      <c r="AS57" s="98"/>
      <c r="AT57" s="98"/>
      <c r="AU57" s="98"/>
    </row>
    <row r="58" spans="1:47">
      <c r="A58" s="1" t="s">
        <v>20</v>
      </c>
      <c r="B58" s="1"/>
      <c r="C58" s="1"/>
      <c r="D58" s="1"/>
      <c r="E58" s="1"/>
      <c r="F58" s="20">
        <v>0.27</v>
      </c>
      <c r="G58" s="20">
        <v>0</v>
      </c>
      <c r="H58" s="20">
        <v>0.154</v>
      </c>
      <c r="I58" s="20">
        <v>2.1520000000000001</v>
      </c>
      <c r="J58" s="20">
        <v>8.86</v>
      </c>
      <c r="K58" s="20">
        <v>9.4629999999999992</v>
      </c>
      <c r="L58" s="20">
        <v>19.815999999999999</v>
      </c>
      <c r="M58" s="20">
        <v>20.535</v>
      </c>
      <c r="N58" s="20">
        <v>35.171999999999997</v>
      </c>
      <c r="O58" s="20">
        <v>96.421999999999997</v>
      </c>
      <c r="P58" s="1" t="s">
        <v>32</v>
      </c>
      <c r="Q58" s="2"/>
      <c r="S58" s="68">
        <v>3.9600163223787892E-2</v>
      </c>
      <c r="T58" s="68">
        <v>0</v>
      </c>
      <c r="U58" s="68">
        <v>9.8669817466507312E-3</v>
      </c>
      <c r="V58" s="68">
        <v>0.12241940821734398</v>
      </c>
      <c r="W58" s="68">
        <v>0.99902351742366602</v>
      </c>
      <c r="X58" s="68">
        <v>0.91299946686965738</v>
      </c>
      <c r="Y58" s="68"/>
      <c r="Z58" s="68">
        <v>1.3395834027532763</v>
      </c>
      <c r="AA58" s="68">
        <v>0.42714798417419408</v>
      </c>
      <c r="AB58" s="68">
        <v>1.299040594463621</v>
      </c>
      <c r="AC58" s="68">
        <v>2.6604165972467237</v>
      </c>
      <c r="AD58" s="68">
        <v>2</v>
      </c>
      <c r="AE58" s="68">
        <v>7.8100981161189216</v>
      </c>
      <c r="AF58" s="110" t="s">
        <v>32</v>
      </c>
      <c r="AG58" s="96"/>
      <c r="AI58" s="11"/>
      <c r="AJ58" s="11"/>
      <c r="AK58" s="101"/>
      <c r="AL58" s="101"/>
      <c r="AM58" s="101"/>
      <c r="AN58" s="101"/>
      <c r="AO58" s="101"/>
      <c r="AP58" s="101"/>
      <c r="AQ58" s="101"/>
      <c r="AR58" s="101"/>
      <c r="AS58" s="101"/>
      <c r="AT58" s="101"/>
      <c r="AU58" s="101"/>
    </row>
    <row r="59" spans="1:47">
      <c r="A59" s="1" t="s">
        <v>21</v>
      </c>
      <c r="B59" s="1"/>
      <c r="C59" s="1"/>
      <c r="D59" s="1"/>
      <c r="E59" s="1"/>
      <c r="F59" s="20">
        <v>3.7999999999999999E-2</v>
      </c>
      <c r="G59" s="20">
        <v>1.2350000000000001</v>
      </c>
      <c r="H59" s="20">
        <v>5.3789999999999996</v>
      </c>
      <c r="I59" s="20">
        <v>2.5000000000000001E-2</v>
      </c>
      <c r="J59" s="20">
        <v>2.258</v>
      </c>
      <c r="K59" s="20">
        <v>7.4999999999999997E-2</v>
      </c>
      <c r="L59" s="20">
        <v>21.652999999999999</v>
      </c>
      <c r="M59" s="20">
        <v>33.887999999999998</v>
      </c>
      <c r="N59" s="20">
        <v>37.680999999999997</v>
      </c>
      <c r="O59" s="20">
        <v>102.23199999999999</v>
      </c>
      <c r="P59" s="1" t="s">
        <v>17</v>
      </c>
      <c r="Q59" s="2" t="s">
        <v>27</v>
      </c>
      <c r="S59" s="68">
        <v>5.8771166364679963E-3</v>
      </c>
      <c r="T59" s="68">
        <v>0.10555413613811233</v>
      </c>
      <c r="U59" s="68">
        <v>0.36343492830149782</v>
      </c>
      <c r="V59" s="68">
        <v>1.4997177531188631E-3</v>
      </c>
      <c r="W59" s="68">
        <v>0.26842299469715991</v>
      </c>
      <c r="X59" s="68">
        <v>7.6323215588660603E-3</v>
      </c>
      <c r="Y59" s="68">
        <v>2.0361967759951272</v>
      </c>
      <c r="Z59" s="68"/>
      <c r="AA59" s="68"/>
      <c r="AB59" s="68">
        <v>2.2606611406505737</v>
      </c>
      <c r="AC59" s="68">
        <v>3.0056369352346293</v>
      </c>
      <c r="AD59" s="68"/>
      <c r="AE59" s="68">
        <v>8.0549160669655535</v>
      </c>
      <c r="AF59" s="110" t="s">
        <v>17</v>
      </c>
      <c r="AG59" s="96" t="s">
        <v>27</v>
      </c>
      <c r="AI59" s="11"/>
      <c r="AJ59" s="11"/>
      <c r="AK59" s="101"/>
      <c r="AL59" s="101"/>
      <c r="AM59" s="101"/>
      <c r="AN59" s="101"/>
      <c r="AO59" s="101"/>
      <c r="AP59" s="101"/>
      <c r="AQ59" s="101"/>
      <c r="AR59" s="101"/>
      <c r="AS59" s="101"/>
      <c r="AT59" s="101"/>
      <c r="AU59" s="101"/>
    </row>
    <row r="60" spans="1:47">
      <c r="A60" s="1" t="s">
        <v>22</v>
      </c>
      <c r="B60" s="1"/>
      <c r="C60" s="1"/>
      <c r="D60" s="1"/>
      <c r="E60" s="1"/>
      <c r="F60" s="20">
        <v>0.09</v>
      </c>
      <c r="G60" s="20">
        <v>1.905</v>
      </c>
      <c r="H60" s="20">
        <v>4.742</v>
      </c>
      <c r="I60" s="20">
        <v>2.1999999999999999E-2</v>
      </c>
      <c r="J60" s="20">
        <v>2.4809999999999999</v>
      </c>
      <c r="K60" s="20">
        <v>5.6000000000000001E-2</v>
      </c>
      <c r="L60" s="20">
        <v>21.341999999999999</v>
      </c>
      <c r="M60" s="20">
        <v>33.012</v>
      </c>
      <c r="N60" s="20">
        <v>37.851999999999997</v>
      </c>
      <c r="O60" s="20">
        <v>101.502</v>
      </c>
      <c r="P60" s="1" t="s">
        <v>17</v>
      </c>
      <c r="Q60" s="2" t="s">
        <v>27</v>
      </c>
      <c r="S60" s="68">
        <v>1.3919486770582095E-2</v>
      </c>
      <c r="T60" s="68">
        <v>0.16281832335474006</v>
      </c>
      <c r="U60" s="68">
        <v>0.32039569250896133</v>
      </c>
      <c r="V60" s="68">
        <v>1.319751622744599E-3</v>
      </c>
      <c r="W60" s="68">
        <v>0.29493244014333642</v>
      </c>
      <c r="X60" s="68">
        <v>5.6988000972866583E-3</v>
      </c>
      <c r="Y60" s="68">
        <v>2.0069510734442342</v>
      </c>
      <c r="Z60" s="68"/>
      <c r="AA60" s="68"/>
      <c r="AB60" s="68">
        <v>2.2022233703717173</v>
      </c>
      <c r="AC60" s="68">
        <v>3.0192768045567049</v>
      </c>
      <c r="AD60" s="68"/>
      <c r="AE60" s="68">
        <v>8.0275357428703078</v>
      </c>
      <c r="AF60" s="110" t="s">
        <v>17</v>
      </c>
      <c r="AG60" s="96" t="s">
        <v>27</v>
      </c>
      <c r="AI60" s="11"/>
      <c r="AJ60" s="11"/>
      <c r="AK60" s="11"/>
      <c r="AL60" s="11"/>
      <c r="AM60" s="11"/>
      <c r="AN60" s="11"/>
      <c r="AO60" s="11"/>
      <c r="AP60" s="11"/>
      <c r="AQ60" s="11"/>
      <c r="AR60" s="11"/>
      <c r="AS60" s="11"/>
    </row>
    <row r="61" spans="1:47">
      <c r="A61" s="1" t="s">
        <v>23</v>
      </c>
      <c r="B61" s="1"/>
      <c r="C61" s="1"/>
      <c r="D61" s="1"/>
      <c r="E61" s="1"/>
      <c r="F61" s="20">
        <v>5.0999999999999997E-2</v>
      </c>
      <c r="G61" s="20">
        <v>5.5060000000000002</v>
      </c>
      <c r="H61" s="20">
        <v>6.8650000000000002</v>
      </c>
      <c r="I61" s="20">
        <v>4.9000000000000002E-2</v>
      </c>
      <c r="J61" s="20">
        <v>1.4410000000000001</v>
      </c>
      <c r="K61" s="20">
        <v>4.2999999999999997E-2</v>
      </c>
      <c r="L61" s="20">
        <v>21.26</v>
      </c>
      <c r="M61" s="20">
        <v>27.376999999999999</v>
      </c>
      <c r="N61" s="20">
        <v>37.567</v>
      </c>
      <c r="O61" s="20">
        <v>100.15899999999999</v>
      </c>
      <c r="P61" s="1" t="s">
        <v>17</v>
      </c>
      <c r="Q61" s="2" t="s">
        <v>18</v>
      </c>
      <c r="S61" s="68">
        <v>7.8877091699965218E-3</v>
      </c>
      <c r="T61" s="68">
        <v>0.47059196241007817</v>
      </c>
      <c r="U61" s="68">
        <v>0.46383728997765067</v>
      </c>
      <c r="V61" s="68">
        <v>2.9394467961129716E-3</v>
      </c>
      <c r="W61" s="68">
        <v>0.17130094568583143</v>
      </c>
      <c r="X61" s="68">
        <v>4.3758643604165405E-3</v>
      </c>
      <c r="Y61" s="68">
        <v>1.999239987884192</v>
      </c>
      <c r="Z61" s="68"/>
      <c r="AA61" s="68"/>
      <c r="AB61" s="68">
        <v>1.826313740781125</v>
      </c>
      <c r="AC61" s="68">
        <v>2.9965436890199126</v>
      </c>
      <c r="AD61" s="68"/>
      <c r="AE61" s="68">
        <v>7.9430306360853162</v>
      </c>
      <c r="AF61" s="110" t="s">
        <v>17</v>
      </c>
      <c r="AG61" s="96" t="s">
        <v>18</v>
      </c>
      <c r="AI61" s="11"/>
      <c r="AJ61" s="11"/>
      <c r="AK61" s="11"/>
      <c r="AL61" s="11"/>
      <c r="AM61" s="11"/>
      <c r="AN61" s="11"/>
      <c r="AO61" s="11"/>
      <c r="AP61" s="11"/>
      <c r="AQ61" s="11"/>
      <c r="AR61" s="11"/>
      <c r="AS61" s="11"/>
    </row>
    <row r="62" spans="1:47">
      <c r="A62" s="1" t="s">
        <v>24</v>
      </c>
      <c r="B62" s="1"/>
      <c r="C62" s="1"/>
      <c r="D62" s="1"/>
      <c r="E62" s="1"/>
      <c r="F62" s="20">
        <v>2.3E-2</v>
      </c>
      <c r="G62" s="20">
        <v>1.181</v>
      </c>
      <c r="H62" s="20">
        <v>5.2590000000000003</v>
      </c>
      <c r="I62" s="20">
        <v>5.0000000000000001E-3</v>
      </c>
      <c r="J62" s="20">
        <v>2.1680000000000001</v>
      </c>
      <c r="K62" s="20">
        <v>7.0000000000000007E-2</v>
      </c>
      <c r="L62" s="20">
        <v>21.202999999999999</v>
      </c>
      <c r="M62" s="20">
        <v>32.497999999999998</v>
      </c>
      <c r="N62" s="20">
        <v>37.826999999999998</v>
      </c>
      <c r="O62" s="20">
        <v>100.23399999999999</v>
      </c>
      <c r="P62" s="1" t="s">
        <v>17</v>
      </c>
      <c r="Q62" s="2" t="s">
        <v>27</v>
      </c>
      <c r="S62" s="68">
        <v>3.5572021747043133E-3</v>
      </c>
      <c r="T62" s="68">
        <v>0.10093881358632444</v>
      </c>
      <c r="U62" s="68">
        <v>0.35532706598579245</v>
      </c>
      <c r="V62" s="68">
        <v>2.9994355062377259E-4</v>
      </c>
      <c r="W62" s="68">
        <v>0.25772411536910661</v>
      </c>
      <c r="X62" s="68">
        <v>7.1235001216083246E-3</v>
      </c>
      <c r="Y62" s="68">
        <v>1.9938798430436744</v>
      </c>
      <c r="Z62" s="68"/>
      <c r="AA62" s="68"/>
      <c r="AB62" s="68">
        <v>2.1679345416921136</v>
      </c>
      <c r="AC62" s="68">
        <v>3.0172826716148808</v>
      </c>
      <c r="AD62" s="68"/>
      <c r="AE62" s="68">
        <v>7.9040676971388288</v>
      </c>
      <c r="AF62" s="110" t="s">
        <v>17</v>
      </c>
      <c r="AG62" s="96" t="s">
        <v>27</v>
      </c>
      <c r="AI62" s="11"/>
      <c r="AJ62" s="11"/>
      <c r="AK62" s="11"/>
      <c r="AL62" s="11"/>
      <c r="AM62" s="11"/>
      <c r="AN62" s="11"/>
      <c r="AO62" s="11"/>
      <c r="AP62" s="11"/>
      <c r="AQ62" s="11"/>
      <c r="AR62" s="11"/>
      <c r="AS62" s="11"/>
    </row>
    <row r="63" spans="1:47">
      <c r="A63" s="1" t="s">
        <v>25</v>
      </c>
      <c r="B63" s="1"/>
      <c r="C63" s="1"/>
      <c r="D63" s="1"/>
      <c r="E63" s="1"/>
      <c r="F63" s="20">
        <v>0.129</v>
      </c>
      <c r="G63" s="20">
        <v>1.286</v>
      </c>
      <c r="H63" s="20">
        <v>5.66</v>
      </c>
      <c r="I63" s="20">
        <v>0</v>
      </c>
      <c r="J63" s="20">
        <v>2.0350000000000001</v>
      </c>
      <c r="K63" s="20">
        <v>0.105</v>
      </c>
      <c r="L63" s="20">
        <v>21.2</v>
      </c>
      <c r="M63" s="20">
        <v>33.203000000000003</v>
      </c>
      <c r="N63" s="20">
        <v>36.957000000000001</v>
      </c>
      <c r="O63" s="20">
        <v>100.575</v>
      </c>
      <c r="P63" s="1" t="s">
        <v>17</v>
      </c>
      <c r="Q63" s="2" t="s">
        <v>27</v>
      </c>
      <c r="S63" s="68">
        <v>1.9951264371167673E-2</v>
      </c>
      <c r="T63" s="68">
        <v>0.10991305188146758</v>
      </c>
      <c r="U63" s="68">
        <v>0.38242083922410824</v>
      </c>
      <c r="V63" s="68">
        <v>0</v>
      </c>
      <c r="W63" s="68">
        <v>0.24191354925098332</v>
      </c>
      <c r="X63" s="68">
        <v>1.0685250182412485E-2</v>
      </c>
      <c r="Y63" s="68">
        <v>1.9935977301573313</v>
      </c>
      <c r="Z63" s="68"/>
      <c r="AA63" s="68"/>
      <c r="AB63" s="68">
        <v>2.2149649390055779</v>
      </c>
      <c r="AC63" s="68">
        <v>2.9478868452394105</v>
      </c>
      <c r="AD63" s="68"/>
      <c r="AE63" s="68">
        <v>7.9213334693124589</v>
      </c>
      <c r="AF63" s="110" t="s">
        <v>17</v>
      </c>
      <c r="AG63" s="96" t="s">
        <v>27</v>
      </c>
      <c r="AI63" s="11"/>
      <c r="AJ63" s="11"/>
      <c r="AK63" s="11"/>
      <c r="AL63" s="11"/>
      <c r="AM63" s="11"/>
      <c r="AN63" s="11"/>
      <c r="AO63" s="11"/>
      <c r="AP63" s="11"/>
      <c r="AQ63" s="11"/>
      <c r="AR63" s="11"/>
      <c r="AS63" s="11"/>
    </row>
    <row r="64" spans="1:47">
      <c r="A64" s="1" t="s">
        <v>26</v>
      </c>
      <c r="B64" s="1"/>
      <c r="C64" s="1"/>
      <c r="D64" s="1"/>
      <c r="E64" s="1"/>
      <c r="F64" s="20">
        <v>0.372</v>
      </c>
      <c r="G64" s="20">
        <v>1.6E-2</v>
      </c>
      <c r="H64" s="20">
        <v>0.121</v>
      </c>
      <c r="I64" s="20">
        <v>2.2559999999999998</v>
      </c>
      <c r="J64" s="20">
        <v>8.5820000000000007</v>
      </c>
      <c r="K64" s="20">
        <v>9.0890000000000004</v>
      </c>
      <c r="L64" s="20">
        <v>19.323</v>
      </c>
      <c r="M64" s="20">
        <v>21.245000000000001</v>
      </c>
      <c r="N64" s="20">
        <v>35.253999999999998</v>
      </c>
      <c r="O64" s="20">
        <v>96.25800000000001</v>
      </c>
      <c r="P64" s="1" t="s">
        <v>32</v>
      </c>
      <c r="Q64" s="2"/>
      <c r="S64" s="68">
        <v>5.4756879008183962E-2</v>
      </c>
      <c r="T64" s="68">
        <v>1.3014554326872677E-3</v>
      </c>
      <c r="U64" s="68">
        <v>7.7805716983342784E-3</v>
      </c>
      <c r="V64" s="68">
        <v>0.12879815411488582</v>
      </c>
      <c r="W64" s="68">
        <v>0.97116502813803218</v>
      </c>
      <c r="X64" s="68">
        <v>0.88007629248714692</v>
      </c>
      <c r="Y64" s="68"/>
      <c r="Z64" s="68">
        <v>1.3237694802301707</v>
      </c>
      <c r="AA64" s="68">
        <v>0.40521708916286348</v>
      </c>
      <c r="AB64" s="68">
        <v>1.348799157124297</v>
      </c>
      <c r="AC64" s="68">
        <v>2.6762305197698293</v>
      </c>
      <c r="AD64" s="68">
        <v>2</v>
      </c>
      <c r="AE64" s="68">
        <v>7.7978946271664311</v>
      </c>
      <c r="AF64" s="110" t="s">
        <v>32</v>
      </c>
      <c r="AG64" s="96"/>
      <c r="AI64" s="11"/>
      <c r="AJ64" s="11"/>
      <c r="AK64" s="11"/>
      <c r="AL64" s="11"/>
      <c r="AM64" s="11"/>
      <c r="AN64" s="11"/>
      <c r="AO64" s="11"/>
      <c r="AP64" s="11"/>
      <c r="AQ64" s="11"/>
      <c r="AR64" s="11"/>
      <c r="AS64" s="11"/>
    </row>
    <row r="65" spans="1:45">
      <c r="A65" s="1" t="s">
        <v>28</v>
      </c>
      <c r="B65" s="1"/>
      <c r="C65" s="1"/>
      <c r="D65" s="1"/>
      <c r="E65" s="1"/>
      <c r="F65" s="20">
        <v>0.26100000000000001</v>
      </c>
      <c r="G65" s="20">
        <v>0.02</v>
      </c>
      <c r="H65" s="20">
        <v>0.13300000000000001</v>
      </c>
      <c r="I65" s="20">
        <v>2.2010000000000001</v>
      </c>
      <c r="J65" s="20">
        <v>9.3160000000000007</v>
      </c>
      <c r="K65" s="20">
        <v>8.0500000000000007</v>
      </c>
      <c r="L65" s="20">
        <v>19.309000000000001</v>
      </c>
      <c r="M65" s="20">
        <v>22.055</v>
      </c>
      <c r="N65" s="20">
        <v>33.582999999999998</v>
      </c>
      <c r="O65" s="20">
        <v>94.927999999999997</v>
      </c>
      <c r="P65" s="1" t="s">
        <v>32</v>
      </c>
      <c r="Q65" s="2"/>
      <c r="S65" s="68">
        <v>3.9074397423092593E-2</v>
      </c>
      <c r="T65" s="68">
        <v>1.6546088731227409E-3</v>
      </c>
      <c r="U65" s="68">
        <v>8.6982886421117858E-3</v>
      </c>
      <c r="V65" s="68">
        <v>0.12780464004755693</v>
      </c>
      <c r="W65" s="68">
        <v>1.072235149557929</v>
      </c>
      <c r="X65" s="68">
        <v>0.79278629602846806</v>
      </c>
      <c r="Y65" s="68"/>
      <c r="Z65" s="68">
        <v>1.4070708883313174</v>
      </c>
      <c r="AA65" s="68">
        <v>0.35017640777922243</v>
      </c>
      <c r="AB65" s="68">
        <v>1.4241431586027646</v>
      </c>
      <c r="AC65" s="68">
        <v>2.5929291116686826</v>
      </c>
      <c r="AD65" s="68">
        <v>2</v>
      </c>
      <c r="AE65" s="68">
        <v>7.8165729469542686</v>
      </c>
      <c r="AF65" s="110" t="s">
        <v>32</v>
      </c>
      <c r="AG65" s="96"/>
      <c r="AI65" s="11"/>
      <c r="AJ65" s="11"/>
      <c r="AK65" s="11"/>
      <c r="AL65" s="11"/>
      <c r="AM65" s="11"/>
      <c r="AN65" s="11"/>
      <c r="AO65" s="11"/>
      <c r="AP65" s="11"/>
      <c r="AQ65" s="11"/>
      <c r="AR65" s="11"/>
      <c r="AS65" s="11"/>
    </row>
    <row r="66" spans="1:45">
      <c r="A66" s="1" t="s">
        <v>29</v>
      </c>
      <c r="B66" s="1"/>
      <c r="C66" s="1"/>
      <c r="D66" s="1"/>
      <c r="E66" s="1"/>
      <c r="F66" s="20">
        <v>0.29699999999999999</v>
      </c>
      <c r="G66" s="20">
        <v>2.4E-2</v>
      </c>
      <c r="H66" s="20">
        <v>9.2999999999999999E-2</v>
      </c>
      <c r="I66" s="20">
        <v>2.3610000000000002</v>
      </c>
      <c r="J66" s="20">
        <v>8.5120000000000005</v>
      </c>
      <c r="K66" s="20">
        <v>9.2690000000000001</v>
      </c>
      <c r="L66" s="20">
        <v>19.763000000000002</v>
      </c>
      <c r="M66" s="20">
        <v>20.669</v>
      </c>
      <c r="N66" s="20">
        <v>35.753999999999998</v>
      </c>
      <c r="O66" s="20">
        <v>96.74199999999999</v>
      </c>
      <c r="P66" s="1" t="s">
        <v>32</v>
      </c>
      <c r="Q66" s="2"/>
      <c r="S66" s="68">
        <v>4.3305733189008211E-2</v>
      </c>
      <c r="T66" s="68">
        <v>1.9338098121404696E-3</v>
      </c>
      <c r="U66" s="68">
        <v>5.92382591311313E-3</v>
      </c>
      <c r="V66" s="68">
        <v>0.13352412188114382</v>
      </c>
      <c r="W66" s="68">
        <v>0.95417786932760384</v>
      </c>
      <c r="X66" s="68">
        <v>0.88905842264627022</v>
      </c>
      <c r="Y66" s="68"/>
      <c r="Z66" s="68">
        <v>1.3113581487594996</v>
      </c>
      <c r="AA66" s="68">
        <v>0.44035559059866114</v>
      </c>
      <c r="AB66" s="68">
        <v>1.2998798617489717</v>
      </c>
      <c r="AC66" s="68">
        <v>2.6886418512405004</v>
      </c>
      <c r="AD66" s="68">
        <v>2</v>
      </c>
      <c r="AE66" s="68">
        <v>7.7681592351169115</v>
      </c>
      <c r="AF66" s="110" t="s">
        <v>32</v>
      </c>
      <c r="AG66" s="96"/>
      <c r="AI66" s="11"/>
      <c r="AJ66" s="11"/>
      <c r="AK66" s="11"/>
      <c r="AL66" s="11"/>
      <c r="AM66" s="11"/>
      <c r="AN66" s="11"/>
      <c r="AO66" s="11"/>
      <c r="AP66" s="11"/>
      <c r="AQ66" s="11"/>
      <c r="AR66" s="11"/>
      <c r="AS66" s="11"/>
    </row>
    <row r="67" spans="1:45">
      <c r="A67" s="1" t="s">
        <v>30</v>
      </c>
      <c r="B67" s="1"/>
      <c r="C67" s="1"/>
      <c r="D67" s="1"/>
      <c r="E67" s="1"/>
      <c r="F67" s="20">
        <v>0.224</v>
      </c>
      <c r="G67" s="20">
        <v>1E-3</v>
      </c>
      <c r="H67" s="20">
        <v>0.111</v>
      </c>
      <c r="I67" s="20">
        <v>2.1549999999999998</v>
      </c>
      <c r="J67" s="20">
        <v>8.74</v>
      </c>
      <c r="K67" s="20">
        <v>9.44</v>
      </c>
      <c r="L67" s="20">
        <v>19.997</v>
      </c>
      <c r="M67" s="20">
        <v>20.337</v>
      </c>
      <c r="N67" s="20">
        <v>35.554000000000002</v>
      </c>
      <c r="O67" s="20">
        <v>96.558999999999997</v>
      </c>
      <c r="P67" s="1" t="s">
        <v>32</v>
      </c>
      <c r="Q67" s="2"/>
      <c r="S67" s="68">
        <v>3.2707405328064355E-2</v>
      </c>
      <c r="T67" s="68">
        <v>8.0688500732110558E-5</v>
      </c>
      <c r="U67" s="68">
        <v>7.0802965102523324E-3</v>
      </c>
      <c r="V67" s="68">
        <v>0.12204504337768857</v>
      </c>
      <c r="W67" s="68">
        <v>0.98111131724227441</v>
      </c>
      <c r="X67" s="68">
        <v>0.90673116074667404</v>
      </c>
      <c r="Y67" s="68"/>
      <c r="Z67" s="68">
        <v>1.3226452754526203</v>
      </c>
      <c r="AA67" s="68">
        <v>0.45229702820875395</v>
      </c>
      <c r="AB67" s="68">
        <v>1.2807954233671726</v>
      </c>
      <c r="AC67" s="68">
        <v>2.6773547245473797</v>
      </c>
      <c r="AD67" s="68">
        <v>2</v>
      </c>
      <c r="AE67" s="68">
        <v>7.7828483632816123</v>
      </c>
      <c r="AF67" s="110" t="s">
        <v>32</v>
      </c>
      <c r="AG67" s="96"/>
      <c r="AI67" s="11"/>
      <c r="AJ67" s="11"/>
      <c r="AK67" s="11"/>
      <c r="AL67" s="11"/>
      <c r="AM67" s="11"/>
      <c r="AN67" s="11"/>
      <c r="AO67" s="11"/>
      <c r="AP67" s="11"/>
      <c r="AQ67" s="11"/>
      <c r="AR67" s="11"/>
      <c r="AS67" s="11"/>
    </row>
    <row r="68" spans="1:45">
      <c r="A68" s="1" t="s">
        <v>31</v>
      </c>
      <c r="B68" s="1"/>
      <c r="C68" s="1"/>
      <c r="D68" s="1"/>
      <c r="E68" s="1"/>
      <c r="F68" s="20">
        <v>1.4999999999999999E-2</v>
      </c>
      <c r="G68" s="20">
        <v>4.3680000000000003</v>
      </c>
      <c r="H68" s="20">
        <v>4.08</v>
      </c>
      <c r="I68" s="20">
        <v>4.4999999999999998E-2</v>
      </c>
      <c r="J68" s="20">
        <v>2.1259999999999999</v>
      </c>
      <c r="K68" s="20">
        <v>4.5999999999999999E-2</v>
      </c>
      <c r="L68" s="20">
        <v>21.491</v>
      </c>
      <c r="M68" s="20">
        <v>30.939</v>
      </c>
      <c r="N68" s="20">
        <v>37.773000000000003</v>
      </c>
      <c r="O68" s="20">
        <v>100.88300000000001</v>
      </c>
      <c r="P68" s="1" t="s">
        <v>17</v>
      </c>
      <c r="Q68" s="2" t="s">
        <v>27</v>
      </c>
      <c r="S68" s="68">
        <v>2.319914461763683E-3</v>
      </c>
      <c r="T68" s="68">
        <v>0.37332831307795522</v>
      </c>
      <c r="U68" s="68">
        <v>0.27566731873398614</v>
      </c>
      <c r="V68" s="68">
        <v>2.699491955613953E-3</v>
      </c>
      <c r="W68" s="68">
        <v>0.25273130501601504</v>
      </c>
      <c r="X68" s="68">
        <v>4.6811572227711843E-3</v>
      </c>
      <c r="Y68" s="68">
        <v>2.0209626801326044</v>
      </c>
      <c r="Z68" s="68"/>
      <c r="AA68" s="68"/>
      <c r="AB68" s="68">
        <v>2.0639339893351072</v>
      </c>
      <c r="AC68" s="68">
        <v>3.0129753444605418</v>
      </c>
      <c r="AD68" s="68"/>
      <c r="AE68" s="68">
        <v>8.009299514396357</v>
      </c>
      <c r="AF68" s="110" t="s">
        <v>17</v>
      </c>
      <c r="AG68" s="96" t="s">
        <v>27</v>
      </c>
      <c r="AI68" s="11"/>
      <c r="AJ68" s="11"/>
      <c r="AK68" s="11"/>
      <c r="AL68" s="11"/>
      <c r="AM68" s="11"/>
      <c r="AN68" s="11"/>
      <c r="AO68" s="11"/>
      <c r="AP68" s="11"/>
      <c r="AQ68" s="11"/>
      <c r="AR68" s="11"/>
      <c r="AS68" s="11"/>
    </row>
    <row r="69" spans="1:45">
      <c r="A69" s="1" t="s">
        <v>33</v>
      </c>
      <c r="B69" s="1"/>
      <c r="C69" s="1"/>
      <c r="D69" s="1"/>
      <c r="E69" s="1"/>
      <c r="F69" s="20">
        <v>0.06</v>
      </c>
      <c r="G69" s="20">
        <v>3.0529999999999999</v>
      </c>
      <c r="H69" s="20">
        <v>4.7359999999999998</v>
      </c>
      <c r="I69" s="20">
        <v>3.2000000000000001E-2</v>
      </c>
      <c r="J69" s="20">
        <v>2.1909999999999998</v>
      </c>
      <c r="K69" s="20">
        <v>4.0000000000000001E-3</v>
      </c>
      <c r="L69" s="20">
        <v>21.234000000000002</v>
      </c>
      <c r="M69" s="20">
        <v>31.643999999999998</v>
      </c>
      <c r="N69" s="20">
        <v>37.293999999999997</v>
      </c>
      <c r="O69" s="20">
        <v>100.24799999999999</v>
      </c>
      <c r="P69" s="1" t="s">
        <v>17</v>
      </c>
      <c r="Q69" s="2" t="s">
        <v>27</v>
      </c>
      <c r="S69" s="68">
        <v>9.2796578470547321E-3</v>
      </c>
      <c r="T69" s="68">
        <v>0.26093666204830523</v>
      </c>
      <c r="U69" s="68">
        <v>0.31999029939317608</v>
      </c>
      <c r="V69" s="68">
        <v>1.9196387239921447E-3</v>
      </c>
      <c r="W69" s="68">
        <v>0.26045827341960903</v>
      </c>
      <c r="X69" s="68">
        <v>4.0705714980618997E-4</v>
      </c>
      <c r="Y69" s="68">
        <v>1.9967950095358857</v>
      </c>
      <c r="Z69" s="68"/>
      <c r="AA69" s="68"/>
      <c r="AB69" s="68">
        <v>2.1109643866485706</v>
      </c>
      <c r="AC69" s="68">
        <v>2.9747677572951958</v>
      </c>
      <c r="AD69" s="68"/>
      <c r="AE69" s="68">
        <v>7.9355187420615945</v>
      </c>
      <c r="AF69" s="110" t="s">
        <v>17</v>
      </c>
      <c r="AG69" s="96" t="s">
        <v>27</v>
      </c>
      <c r="AI69" s="11"/>
      <c r="AJ69" s="11"/>
      <c r="AK69" s="11"/>
      <c r="AL69" s="11"/>
      <c r="AM69" s="11"/>
      <c r="AN69" s="11"/>
      <c r="AO69" s="11"/>
      <c r="AP69" s="11"/>
      <c r="AQ69" s="11"/>
      <c r="AR69" s="11"/>
      <c r="AS69" s="11"/>
    </row>
    <row r="70" spans="1:45">
      <c r="A70" s="1" t="s">
        <v>34</v>
      </c>
      <c r="B70" s="1"/>
      <c r="C70" s="1"/>
      <c r="D70" s="1"/>
      <c r="E70" s="1"/>
      <c r="F70" s="20">
        <v>0</v>
      </c>
      <c r="G70" s="20">
        <v>5.5259999999999998</v>
      </c>
      <c r="H70" s="20">
        <v>4.8019999999999996</v>
      </c>
      <c r="I70" s="20">
        <v>6.4000000000000001E-2</v>
      </c>
      <c r="J70" s="20">
        <v>1.9450000000000001</v>
      </c>
      <c r="K70" s="20">
        <v>4.5999999999999999E-2</v>
      </c>
      <c r="L70" s="20">
        <v>21.41</v>
      </c>
      <c r="M70" s="20">
        <v>29.925000000000001</v>
      </c>
      <c r="N70" s="20">
        <v>37.606999999999999</v>
      </c>
      <c r="O70" s="20">
        <v>101.325</v>
      </c>
      <c r="P70" s="1" t="s">
        <v>17</v>
      </c>
      <c r="Q70" s="2" t="s">
        <v>18</v>
      </c>
      <c r="S70" s="68">
        <v>0</v>
      </c>
      <c r="T70" s="68">
        <v>0.47230134113296257</v>
      </c>
      <c r="U70" s="68">
        <v>0.32444962366681407</v>
      </c>
      <c r="V70" s="68">
        <v>3.8392774479842893E-3</v>
      </c>
      <c r="W70" s="68">
        <v>0.23121466992293005</v>
      </c>
      <c r="X70" s="68">
        <v>4.6811572227711843E-3</v>
      </c>
      <c r="Y70" s="68">
        <v>2.013345632201343</v>
      </c>
      <c r="Z70" s="68"/>
      <c r="AA70" s="68"/>
      <c r="AB70" s="68">
        <v>1.9962902689438278</v>
      </c>
      <c r="AC70" s="68">
        <v>2.9997343017268312</v>
      </c>
      <c r="AD70" s="68"/>
      <c r="AE70" s="68">
        <v>8.0458562722654641</v>
      </c>
      <c r="AF70" s="110" t="s">
        <v>17</v>
      </c>
      <c r="AG70" s="96" t="s">
        <v>18</v>
      </c>
      <c r="AI70" s="11"/>
      <c r="AJ70" s="11"/>
      <c r="AK70" s="11"/>
      <c r="AL70" s="11"/>
      <c r="AM70" s="11"/>
      <c r="AN70" s="11"/>
      <c r="AO70" s="11"/>
      <c r="AP70" s="11"/>
      <c r="AQ70" s="11"/>
      <c r="AR70" s="11"/>
      <c r="AS70" s="11"/>
    </row>
    <row r="71" spans="1:45">
      <c r="A71" s="1" t="s">
        <v>35</v>
      </c>
      <c r="B71" s="1"/>
      <c r="C71" s="1"/>
      <c r="D71" s="1"/>
      <c r="E71" s="1"/>
      <c r="F71" s="20">
        <v>0</v>
      </c>
      <c r="G71" s="20">
        <v>5.6289999999999996</v>
      </c>
      <c r="H71" s="20">
        <v>4.875</v>
      </c>
      <c r="I71" s="20">
        <v>0.19800000000000001</v>
      </c>
      <c r="J71" s="20">
        <v>1.8420000000000001</v>
      </c>
      <c r="K71" s="20">
        <v>3.0000000000000001E-3</v>
      </c>
      <c r="L71" s="20">
        <v>21.32</v>
      </c>
      <c r="M71" s="20">
        <v>29.452000000000002</v>
      </c>
      <c r="N71" s="20">
        <v>37.383000000000003</v>
      </c>
      <c r="O71" s="20">
        <v>100.702</v>
      </c>
      <c r="P71" s="1" t="s">
        <v>17</v>
      </c>
      <c r="Q71" s="2" t="s">
        <v>18</v>
      </c>
      <c r="S71" s="68">
        <v>0</v>
      </c>
      <c r="T71" s="68">
        <v>0.48110464155581728</v>
      </c>
      <c r="U71" s="68">
        <v>0.3293819065755349</v>
      </c>
      <c r="V71" s="68">
        <v>1.1877764604701396E-2</v>
      </c>
      <c r="W71" s="68">
        <v>0.21897039691415793</v>
      </c>
      <c r="X71" s="68">
        <v>3.0529286235464237E-4</v>
      </c>
      <c r="Y71" s="68">
        <v>2.0048822456110522</v>
      </c>
      <c r="Z71" s="68"/>
      <c r="AA71" s="68"/>
      <c r="AB71" s="68">
        <v>1.9647365413845816</v>
      </c>
      <c r="AC71" s="68">
        <v>2.9818668705680893</v>
      </c>
      <c r="AD71" s="68"/>
      <c r="AE71" s="68">
        <v>7.9931256600762897</v>
      </c>
      <c r="AF71" s="110" t="s">
        <v>17</v>
      </c>
      <c r="AG71" s="96" t="s">
        <v>18</v>
      </c>
      <c r="AI71" s="11"/>
      <c r="AJ71" s="11"/>
      <c r="AK71" s="11"/>
      <c r="AL71" s="11"/>
      <c r="AM71" s="11"/>
      <c r="AN71" s="11"/>
      <c r="AO71" s="11"/>
      <c r="AP71" s="11"/>
      <c r="AQ71" s="11"/>
      <c r="AR71" s="11"/>
      <c r="AS71" s="11"/>
    </row>
    <row r="72" spans="1:45">
      <c r="A72" s="1" t="s">
        <v>36</v>
      </c>
      <c r="B72" s="1"/>
      <c r="C72" s="1"/>
      <c r="D72" s="1"/>
      <c r="E72" s="1"/>
      <c r="F72" s="20">
        <v>0.158</v>
      </c>
      <c r="G72" s="20">
        <v>1.677</v>
      </c>
      <c r="H72" s="20">
        <v>4.8360000000000003</v>
      </c>
      <c r="I72" s="20">
        <v>0</v>
      </c>
      <c r="J72" s="20">
        <v>2.48</v>
      </c>
      <c r="K72" s="20">
        <v>4.2999999999999997E-2</v>
      </c>
      <c r="L72" s="20">
        <v>21.283999999999999</v>
      </c>
      <c r="M72" s="20">
        <v>33.441000000000003</v>
      </c>
      <c r="N72" s="20">
        <v>37.871000000000002</v>
      </c>
      <c r="O72" s="20">
        <v>101.78999999999999</v>
      </c>
      <c r="P72" s="1" t="s">
        <v>17</v>
      </c>
      <c r="Q72" s="2" t="s">
        <v>27</v>
      </c>
      <c r="S72" s="68">
        <v>2.4436432330577459E-2</v>
      </c>
      <c r="T72" s="68">
        <v>0.14333140591385782</v>
      </c>
      <c r="U72" s="68">
        <v>0.32674685132293063</v>
      </c>
      <c r="V72" s="68">
        <v>0</v>
      </c>
      <c r="W72" s="68">
        <v>0.29481356370635803</v>
      </c>
      <c r="X72" s="68">
        <v>4.3758643604165405E-3</v>
      </c>
      <c r="Y72" s="68">
        <v>2.0014968909749364</v>
      </c>
      <c r="Z72" s="68"/>
      <c r="AA72" s="68"/>
      <c r="AB72" s="68">
        <v>2.2308418674603354</v>
      </c>
      <c r="AC72" s="68">
        <v>3.0207923455924917</v>
      </c>
      <c r="AD72" s="68"/>
      <c r="AE72" s="68">
        <v>8.0468352216619046</v>
      </c>
      <c r="AF72" s="110" t="s">
        <v>17</v>
      </c>
      <c r="AG72" s="96" t="s">
        <v>27</v>
      </c>
      <c r="AI72" s="11"/>
      <c r="AJ72" s="11"/>
      <c r="AK72" s="11"/>
      <c r="AL72" s="11"/>
      <c r="AM72" s="11"/>
      <c r="AN72" s="11"/>
      <c r="AO72" s="11"/>
      <c r="AP72" s="11"/>
      <c r="AQ72" s="11"/>
      <c r="AR72" s="11"/>
      <c r="AS72" s="11"/>
    </row>
    <row r="73" spans="1:45">
      <c r="A73" s="1" t="s">
        <v>37</v>
      </c>
      <c r="B73" s="1"/>
      <c r="C73" s="1"/>
      <c r="D73" s="1"/>
      <c r="E73" s="1"/>
      <c r="F73" s="20">
        <v>0.24199999999999999</v>
      </c>
      <c r="G73" s="20">
        <v>1.341</v>
      </c>
      <c r="H73" s="20">
        <v>5.46</v>
      </c>
      <c r="I73" s="20">
        <v>0</v>
      </c>
      <c r="J73" s="20">
        <v>2.262</v>
      </c>
      <c r="K73" s="20">
        <v>0.1</v>
      </c>
      <c r="L73" s="20">
        <v>21.648</v>
      </c>
      <c r="M73" s="20">
        <v>33.683</v>
      </c>
      <c r="N73" s="20">
        <v>37.750999999999998</v>
      </c>
      <c r="O73" s="20">
        <v>102.48699999999999</v>
      </c>
      <c r="P73" s="1" t="s">
        <v>17</v>
      </c>
      <c r="Q73" s="2" t="s">
        <v>27</v>
      </c>
      <c r="S73" s="68">
        <v>3.7427953316454078E-2</v>
      </c>
      <c r="T73" s="68">
        <v>0.1146138433693997</v>
      </c>
      <c r="U73" s="68">
        <v>0.36890773536459903</v>
      </c>
      <c r="V73" s="68">
        <v>0</v>
      </c>
      <c r="W73" s="68">
        <v>0.26889850044507341</v>
      </c>
      <c r="X73" s="68">
        <v>1.0176428745154748E-2</v>
      </c>
      <c r="Y73" s="68">
        <v>2.0357265878512223</v>
      </c>
      <c r="Z73" s="68"/>
      <c r="AA73" s="68"/>
      <c r="AB73" s="68">
        <v>2.2469856350487869</v>
      </c>
      <c r="AC73" s="68">
        <v>3.0112205074717364</v>
      </c>
      <c r="AD73" s="68"/>
      <c r="AE73" s="68">
        <v>8.0939571916124251</v>
      </c>
      <c r="AF73" s="110" t="s">
        <v>17</v>
      </c>
      <c r="AG73" s="96" t="s">
        <v>27</v>
      </c>
      <c r="AI73" s="11"/>
      <c r="AJ73" s="11"/>
      <c r="AK73" s="11"/>
      <c r="AL73" s="11"/>
      <c r="AM73" s="11"/>
      <c r="AN73" s="11"/>
      <c r="AO73" s="11"/>
      <c r="AP73" s="11"/>
      <c r="AQ73" s="11"/>
      <c r="AR73" s="11"/>
      <c r="AS73" s="11"/>
    </row>
    <row r="74" spans="1:45">
      <c r="A74" s="1" t="s">
        <v>38</v>
      </c>
      <c r="B74" s="1"/>
      <c r="C74" s="1"/>
      <c r="D74" s="1"/>
      <c r="E74" s="1"/>
      <c r="F74" s="20">
        <v>0.36199999999999999</v>
      </c>
      <c r="G74" s="20">
        <v>0</v>
      </c>
      <c r="H74" s="20">
        <v>9.7000000000000003E-2</v>
      </c>
      <c r="I74" s="20">
        <v>2.13</v>
      </c>
      <c r="J74" s="20">
        <v>8.8209999999999997</v>
      </c>
      <c r="K74" s="20">
        <v>9.3179999999999996</v>
      </c>
      <c r="L74" s="20">
        <v>20.321000000000002</v>
      </c>
      <c r="M74" s="20">
        <v>20.591000000000001</v>
      </c>
      <c r="N74" s="20">
        <v>35.661999999999999</v>
      </c>
      <c r="O74" s="20">
        <v>97.302000000000007</v>
      </c>
      <c r="P74" s="1" t="s">
        <v>32</v>
      </c>
      <c r="Q74" s="2"/>
      <c r="S74" s="68">
        <v>5.2452650077212878E-2</v>
      </c>
      <c r="T74" s="68">
        <v>0</v>
      </c>
      <c r="U74" s="68">
        <v>6.139895659689234E-3</v>
      </c>
      <c r="V74" s="68">
        <v>0.11970526843470503</v>
      </c>
      <c r="W74" s="68">
        <v>0.98261969515266534</v>
      </c>
      <c r="X74" s="68">
        <v>0.88815761266797488</v>
      </c>
      <c r="Y74" s="68"/>
      <c r="Z74" s="68">
        <v>1.3350814958689958</v>
      </c>
      <c r="AA74" s="68">
        <v>0.45480404416728049</v>
      </c>
      <c r="AB74" s="68">
        <v>1.2868594226292194</v>
      </c>
      <c r="AC74" s="68">
        <v>2.6649185041310042</v>
      </c>
      <c r="AD74" s="68">
        <v>2</v>
      </c>
      <c r="AE74" s="68">
        <v>7.7907385887887468</v>
      </c>
      <c r="AF74" s="110" t="s">
        <v>32</v>
      </c>
      <c r="AG74" s="96"/>
      <c r="AI74" s="11"/>
      <c r="AJ74" s="11"/>
      <c r="AK74" s="11"/>
      <c r="AL74" s="11"/>
      <c r="AM74" s="11"/>
      <c r="AN74" s="11"/>
      <c r="AO74" s="11"/>
      <c r="AP74" s="11"/>
      <c r="AQ74" s="11"/>
      <c r="AR74" s="11"/>
      <c r="AS74" s="11"/>
    </row>
    <row r="75" spans="1:45">
      <c r="A75" s="1" t="s">
        <v>39</v>
      </c>
      <c r="B75" s="1"/>
      <c r="C75" s="1"/>
      <c r="D75" s="1"/>
      <c r="E75" s="1"/>
      <c r="F75" s="20">
        <v>0.23100000000000001</v>
      </c>
      <c r="G75" s="20">
        <v>0</v>
      </c>
      <c r="H75" s="20">
        <v>0.1</v>
      </c>
      <c r="I75" s="20">
        <v>1.9359999999999999</v>
      </c>
      <c r="J75" s="20">
        <v>8.9280000000000008</v>
      </c>
      <c r="K75" s="20">
        <v>9.0860000000000003</v>
      </c>
      <c r="L75" s="20">
        <v>20.274999999999999</v>
      </c>
      <c r="M75" s="20">
        <v>20.957000000000001</v>
      </c>
      <c r="N75" s="20">
        <v>35.479999999999997</v>
      </c>
      <c r="O75" s="20">
        <v>96.992999999999995</v>
      </c>
      <c r="P75" s="1" t="s">
        <v>32</v>
      </c>
      <c r="Q75" s="2"/>
      <c r="S75" s="68">
        <v>3.3595310995106133E-2</v>
      </c>
      <c r="T75" s="68">
        <v>0</v>
      </c>
      <c r="U75" s="68">
        <v>6.3532665720701662E-3</v>
      </c>
      <c r="V75" s="68">
        <v>0.10920608441620336</v>
      </c>
      <c r="W75" s="68">
        <v>0.99822776556663029</v>
      </c>
      <c r="X75" s="68">
        <v>0.86925638684726525</v>
      </c>
      <c r="Y75" s="68"/>
      <c r="Z75" s="68">
        <v>1.3388480741401421</v>
      </c>
      <c r="AA75" s="68">
        <v>0.4536094290153827</v>
      </c>
      <c r="AB75" s="68">
        <v>1.3145908436547022</v>
      </c>
      <c r="AC75" s="68">
        <v>2.6611519258598579</v>
      </c>
      <c r="AD75" s="68">
        <v>2</v>
      </c>
      <c r="AE75" s="68">
        <v>7.7848390870673612</v>
      </c>
      <c r="AF75" s="110" t="s">
        <v>32</v>
      </c>
      <c r="AG75" s="96"/>
      <c r="AI75" s="11"/>
      <c r="AJ75" s="11"/>
      <c r="AK75" s="11"/>
      <c r="AL75" s="11"/>
      <c r="AM75" s="11"/>
      <c r="AN75" s="11"/>
      <c r="AO75" s="11"/>
      <c r="AP75" s="11"/>
      <c r="AQ75" s="11"/>
      <c r="AR75" s="11"/>
      <c r="AS75" s="11"/>
    </row>
    <row r="76" spans="1:45">
      <c r="A76" s="1" t="s">
        <v>40</v>
      </c>
      <c r="B76" s="1"/>
      <c r="C76" s="1"/>
      <c r="D76" s="1"/>
      <c r="E76" s="1"/>
      <c r="F76" s="20">
        <v>0.33</v>
      </c>
      <c r="G76" s="20">
        <v>4.7E-2</v>
      </c>
      <c r="H76" s="20">
        <v>0.125</v>
      </c>
      <c r="I76" s="20">
        <v>2.3679999999999999</v>
      </c>
      <c r="J76" s="20">
        <v>8.6210000000000004</v>
      </c>
      <c r="K76" s="20">
        <v>9.2390000000000008</v>
      </c>
      <c r="L76" s="20">
        <v>19.585000000000001</v>
      </c>
      <c r="M76" s="20">
        <v>20.396999999999998</v>
      </c>
      <c r="N76" s="20">
        <v>34.847999999999999</v>
      </c>
      <c r="O76" s="20">
        <v>95.56</v>
      </c>
      <c r="P76" s="1" t="s">
        <v>32</v>
      </c>
      <c r="Q76" s="2"/>
      <c r="S76" s="68">
        <v>4.8823929438167463E-2</v>
      </c>
      <c r="T76" s="68">
        <v>3.8426445956303789E-3</v>
      </c>
      <c r="U76" s="68">
        <v>8.0790295111148637E-3</v>
      </c>
      <c r="V76" s="68">
        <v>0.13588617823597302</v>
      </c>
      <c r="W76" s="68">
        <v>0.98058492556346089</v>
      </c>
      <c r="X76" s="68">
        <v>0.89919157379024661</v>
      </c>
      <c r="Y76" s="68"/>
      <c r="Z76" s="68">
        <v>1.3410141897271051</v>
      </c>
      <c r="AA76" s="68">
        <v>0.42040889772135293</v>
      </c>
      <c r="AB76" s="68">
        <v>1.3016070405251616</v>
      </c>
      <c r="AC76" s="68">
        <v>2.6589858102728949</v>
      </c>
      <c r="AD76" s="68">
        <v>2</v>
      </c>
      <c r="AE76" s="68">
        <v>7.7984242193811077</v>
      </c>
      <c r="AF76" s="110" t="s">
        <v>32</v>
      </c>
      <c r="AG76" s="96"/>
      <c r="AI76" s="11"/>
      <c r="AJ76" s="11"/>
      <c r="AK76" s="11"/>
      <c r="AL76" s="11"/>
      <c r="AM76" s="11"/>
      <c r="AN76" s="11"/>
      <c r="AO76" s="11"/>
      <c r="AP76" s="11"/>
      <c r="AQ76" s="11"/>
      <c r="AR76" s="11"/>
      <c r="AS76" s="11"/>
    </row>
    <row r="77" spans="1:45">
      <c r="A77" s="1" t="s">
        <v>41</v>
      </c>
      <c r="B77" s="1"/>
      <c r="C77" s="1"/>
      <c r="D77" s="1"/>
      <c r="E77" s="1"/>
      <c r="F77" s="20">
        <v>0.41099999999999998</v>
      </c>
      <c r="G77" s="20">
        <v>2E-3</v>
      </c>
      <c r="H77" s="20">
        <v>0.124</v>
      </c>
      <c r="I77" s="20">
        <v>2.5590000000000002</v>
      </c>
      <c r="J77" s="20">
        <v>8.2889999999999997</v>
      </c>
      <c r="K77" s="20">
        <v>9.2309999999999999</v>
      </c>
      <c r="L77" s="20">
        <v>19.523</v>
      </c>
      <c r="M77" s="20">
        <v>21.129000000000001</v>
      </c>
      <c r="N77" s="20">
        <v>35.345999999999997</v>
      </c>
      <c r="O77" s="20">
        <v>96.614000000000004</v>
      </c>
      <c r="P77" s="1" t="s">
        <v>32</v>
      </c>
      <c r="Q77" s="2"/>
      <c r="S77" s="68">
        <v>6.0258202871764435E-2</v>
      </c>
      <c r="T77" s="68">
        <v>1.6203839032490774E-4</v>
      </c>
      <c r="U77" s="68">
        <v>7.9419368709344688E-3</v>
      </c>
      <c r="V77" s="68">
        <v>0.14551891105374151</v>
      </c>
      <c r="W77" s="68">
        <v>0.93429768136900537</v>
      </c>
      <c r="X77" s="68">
        <v>0.89029016611636214</v>
      </c>
      <c r="Y77" s="68"/>
      <c r="Z77" s="68">
        <v>1.327399786958658</v>
      </c>
      <c r="AA77" s="68">
        <v>0.41257208165546455</v>
      </c>
      <c r="AB77" s="68">
        <v>1.3361281077643192</v>
      </c>
      <c r="AC77" s="68">
        <v>2.672600213041342</v>
      </c>
      <c r="AD77" s="68">
        <v>2</v>
      </c>
      <c r="AE77" s="68">
        <v>7.787169126091916</v>
      </c>
      <c r="AF77" s="110" t="s">
        <v>32</v>
      </c>
      <c r="AG77" s="96"/>
      <c r="AI77" s="11"/>
      <c r="AJ77" s="11"/>
      <c r="AK77" s="11"/>
      <c r="AL77" s="11"/>
      <c r="AM77" s="11"/>
      <c r="AN77" s="11"/>
      <c r="AO77" s="11"/>
      <c r="AP77" s="11"/>
      <c r="AQ77" s="11"/>
      <c r="AR77" s="11"/>
      <c r="AS77" s="11"/>
    </row>
    <row r="78" spans="1:45">
      <c r="A78" s="1" t="s">
        <v>42</v>
      </c>
      <c r="B78" s="1"/>
      <c r="C78" s="1"/>
      <c r="D78" s="1"/>
      <c r="E78" s="1"/>
      <c r="F78" s="20">
        <v>0.22500000000000001</v>
      </c>
      <c r="G78" s="20">
        <v>0</v>
      </c>
      <c r="H78" s="20">
        <v>0.11</v>
      </c>
      <c r="I78" s="20">
        <v>2.5390000000000001</v>
      </c>
      <c r="J78" s="20">
        <v>8.6340000000000003</v>
      </c>
      <c r="K78" s="20">
        <v>9.5090000000000003</v>
      </c>
      <c r="L78" s="20">
        <v>19.527999999999999</v>
      </c>
      <c r="M78" s="20">
        <v>21.07</v>
      </c>
      <c r="N78" s="20">
        <v>35.520000000000003</v>
      </c>
      <c r="O78" s="20">
        <v>97.135000000000005</v>
      </c>
      <c r="P78" s="1" t="s">
        <v>32</v>
      </c>
      <c r="Q78" s="2"/>
      <c r="S78" s="68">
        <v>3.281333631207569E-2</v>
      </c>
      <c r="T78" s="68">
        <v>0</v>
      </c>
      <c r="U78" s="68">
        <v>7.0079492625526934E-3</v>
      </c>
      <c r="V78" s="68">
        <v>0.14361684089435137</v>
      </c>
      <c r="W78" s="68">
        <v>0.96802972670857768</v>
      </c>
      <c r="X78" s="68">
        <v>0.91224436846033574</v>
      </c>
      <c r="Y78" s="68"/>
      <c r="Z78" s="68">
        <v>1.3284691050169388</v>
      </c>
      <c r="AA78" s="68">
        <v>0.40272975399238464</v>
      </c>
      <c r="AB78" s="68">
        <v>1.3253397113738514</v>
      </c>
      <c r="AC78" s="68">
        <v>2.6715308949830612</v>
      </c>
      <c r="AD78" s="68">
        <v>2</v>
      </c>
      <c r="AE78" s="68">
        <v>7.7917816870041285</v>
      </c>
      <c r="AF78" s="110" t="s">
        <v>32</v>
      </c>
      <c r="AG78" s="96"/>
      <c r="AI78" s="11"/>
      <c r="AJ78" s="11"/>
      <c r="AK78" s="11"/>
      <c r="AL78" s="11"/>
      <c r="AM78" s="11"/>
      <c r="AN78" s="11"/>
      <c r="AO78" s="11"/>
      <c r="AP78" s="11"/>
      <c r="AQ78" s="11"/>
      <c r="AR78" s="11"/>
      <c r="AS78" s="11"/>
    </row>
    <row r="79" spans="1:45">
      <c r="A79" s="1" t="s">
        <v>43</v>
      </c>
      <c r="B79" s="1"/>
      <c r="C79" s="1"/>
      <c r="D79" s="1"/>
      <c r="E79" s="1"/>
      <c r="F79" s="20">
        <v>0.03</v>
      </c>
      <c r="G79" s="20">
        <v>1.992</v>
      </c>
      <c r="H79" s="20">
        <v>4.5199999999999996</v>
      </c>
      <c r="I79" s="20">
        <v>3.2000000000000001E-2</v>
      </c>
      <c r="J79" s="20">
        <v>2.5419999999999998</v>
      </c>
      <c r="K79" s="20">
        <v>1.2999999999999999E-2</v>
      </c>
      <c r="L79" s="20">
        <v>21.465</v>
      </c>
      <c r="M79" s="20">
        <v>34.079000000000001</v>
      </c>
      <c r="N79" s="20">
        <v>37.22</v>
      </c>
      <c r="O79" s="20">
        <v>101.893</v>
      </c>
      <c r="P79" s="1" t="s">
        <v>17</v>
      </c>
      <c r="Q79" s="2" t="s">
        <v>27</v>
      </c>
      <c r="S79" s="68">
        <v>4.639828923527366E-3</v>
      </c>
      <c r="T79" s="68">
        <v>0.17025412079928726</v>
      </c>
      <c r="U79" s="68">
        <v>0.30539614722490616</v>
      </c>
      <c r="V79" s="68">
        <v>1.9196387239921447E-3</v>
      </c>
      <c r="W79" s="68">
        <v>0.30218390279901702</v>
      </c>
      <c r="X79" s="68">
        <v>1.3229357368701169E-3</v>
      </c>
      <c r="Y79" s="68">
        <v>2.0185177017842983</v>
      </c>
      <c r="Z79" s="68"/>
      <c r="AA79" s="68"/>
      <c r="AB79" s="68">
        <v>2.2734027092844342</v>
      </c>
      <c r="AC79" s="68">
        <v>2.9688651237873978</v>
      </c>
      <c r="AD79" s="68"/>
      <c r="AE79" s="68">
        <v>8.0465021090637308</v>
      </c>
      <c r="AF79" s="110" t="s">
        <v>17</v>
      </c>
      <c r="AG79" s="96" t="s">
        <v>27</v>
      </c>
      <c r="AI79" s="11"/>
      <c r="AJ79" s="11"/>
      <c r="AK79" s="11"/>
      <c r="AL79" s="11"/>
      <c r="AM79" s="11"/>
      <c r="AN79" s="11"/>
      <c r="AO79" s="11"/>
      <c r="AP79" s="11"/>
      <c r="AQ79" s="11"/>
      <c r="AR79" s="11"/>
      <c r="AS79" s="11"/>
    </row>
    <row r="80" spans="1:45">
      <c r="A80" s="1" t="s">
        <v>44</v>
      </c>
      <c r="B80" s="1"/>
      <c r="C80" s="1"/>
      <c r="D80" s="1"/>
      <c r="E80" s="1"/>
      <c r="F80" s="20">
        <v>0</v>
      </c>
      <c r="G80" s="20">
        <v>5.2060000000000004</v>
      </c>
      <c r="H80" s="20">
        <v>3.835</v>
      </c>
      <c r="I80" s="20">
        <v>0.16700000000000001</v>
      </c>
      <c r="J80" s="20">
        <v>2.0209999999999999</v>
      </c>
      <c r="K80" s="20">
        <v>7.0000000000000001E-3</v>
      </c>
      <c r="L80" s="20">
        <v>21.184000000000001</v>
      </c>
      <c r="M80" s="20">
        <v>30.896000000000001</v>
      </c>
      <c r="N80" s="20">
        <v>37.853999999999999</v>
      </c>
      <c r="O80" s="20">
        <v>101.17</v>
      </c>
      <c r="P80" s="1" t="s">
        <v>17</v>
      </c>
      <c r="Q80" s="2" t="s">
        <v>18</v>
      </c>
      <c r="S80" s="68">
        <v>0</v>
      </c>
      <c r="T80" s="68">
        <v>0.44495128156681196</v>
      </c>
      <c r="U80" s="68">
        <v>0.25911376650608742</v>
      </c>
      <c r="V80" s="68">
        <v>1.0018114590834005E-2</v>
      </c>
      <c r="W80" s="68">
        <v>0.24024927913328614</v>
      </c>
      <c r="X80" s="68">
        <v>7.1235001216083229E-4</v>
      </c>
      <c r="Y80" s="68">
        <v>1.9920931280968355</v>
      </c>
      <c r="Z80" s="68"/>
      <c r="AA80" s="68"/>
      <c r="AB80" s="68">
        <v>2.0610654686479029</v>
      </c>
      <c r="AC80" s="68">
        <v>3.0194363351920512</v>
      </c>
      <c r="AD80" s="68"/>
      <c r="AE80" s="68">
        <v>8.0276397237459705</v>
      </c>
      <c r="AF80" s="110" t="s">
        <v>17</v>
      </c>
      <c r="AG80" s="96" t="s">
        <v>18</v>
      </c>
      <c r="AI80" s="11"/>
      <c r="AJ80" s="11"/>
      <c r="AK80" s="11"/>
      <c r="AL80" s="11"/>
      <c r="AM80" s="11"/>
      <c r="AN80" s="11"/>
      <c r="AO80" s="11"/>
      <c r="AP80" s="11"/>
      <c r="AQ80" s="11"/>
      <c r="AR80" s="11"/>
      <c r="AS80" s="11"/>
    </row>
    <row r="81" spans="1:46">
      <c r="A81" s="2" t="s">
        <v>45</v>
      </c>
      <c r="B81" s="2"/>
      <c r="C81" s="2"/>
      <c r="D81" s="2"/>
      <c r="E81" s="2"/>
      <c r="F81" s="69">
        <v>0</v>
      </c>
      <c r="G81" s="69">
        <v>5.6609999999999996</v>
      </c>
      <c r="H81" s="69">
        <v>5.8120000000000003</v>
      </c>
      <c r="I81" s="69">
        <v>3.9E-2</v>
      </c>
      <c r="J81" s="69">
        <v>1.4830000000000001</v>
      </c>
      <c r="K81" s="69">
        <v>0.06</v>
      </c>
      <c r="L81" s="69">
        <v>21.062000000000001</v>
      </c>
      <c r="M81" s="69">
        <v>29.135999999999999</v>
      </c>
      <c r="N81" s="69">
        <v>37.600999999999999</v>
      </c>
      <c r="O81" s="69">
        <v>100.854</v>
      </c>
      <c r="P81" s="2" t="s">
        <v>17</v>
      </c>
      <c r="Q81" s="2" t="s">
        <v>18</v>
      </c>
      <c r="R81" s="102"/>
      <c r="S81" s="103">
        <v>0</v>
      </c>
      <c r="T81" s="103">
        <v>0.48383964751243225</v>
      </c>
      <c r="U81" s="103">
        <v>0.39269079815733515</v>
      </c>
      <c r="V81" s="103">
        <v>2.3395596948654262E-3</v>
      </c>
      <c r="W81" s="103">
        <v>0.176293756038923</v>
      </c>
      <c r="X81" s="103">
        <v>6.1058572470928489E-3</v>
      </c>
      <c r="Y81" s="103">
        <v>1.9806205373855528</v>
      </c>
      <c r="Z81" s="103"/>
      <c r="AA81" s="103"/>
      <c r="AB81" s="103">
        <v>1.9436562498228023</v>
      </c>
      <c r="AC81" s="103">
        <v>2.9992557098207935</v>
      </c>
      <c r="AD81" s="103"/>
      <c r="AE81" s="103">
        <v>7.9848021156797966</v>
      </c>
      <c r="AF81" s="96" t="s">
        <v>17</v>
      </c>
      <c r="AG81" s="96" t="s">
        <v>18</v>
      </c>
      <c r="AI81" s="11"/>
      <c r="AJ81" s="11"/>
      <c r="AK81" s="11"/>
      <c r="AL81" s="11"/>
      <c r="AM81" s="11"/>
      <c r="AN81" s="11"/>
      <c r="AO81" s="11"/>
      <c r="AP81" s="11"/>
      <c r="AQ81" s="11"/>
      <c r="AR81" s="11"/>
      <c r="AS81" s="11"/>
    </row>
    <row r="82" spans="1:46">
      <c r="B82" s="2"/>
      <c r="C82" s="2"/>
      <c r="D82" s="2"/>
      <c r="E82" s="2"/>
      <c r="F82" s="69"/>
      <c r="G82" s="69"/>
      <c r="H82" s="69"/>
      <c r="I82" s="69"/>
      <c r="J82" s="69"/>
      <c r="K82" s="69"/>
      <c r="L82" s="69"/>
      <c r="M82" s="69"/>
      <c r="N82" s="69"/>
      <c r="O82" s="69"/>
      <c r="P82" s="2"/>
      <c r="Q82" s="2"/>
      <c r="S82" s="68"/>
      <c r="T82" s="68"/>
      <c r="U82" s="68"/>
      <c r="V82" s="68"/>
      <c r="W82" s="68"/>
      <c r="X82" s="68"/>
      <c r="Y82" s="68"/>
      <c r="Z82" s="68"/>
      <c r="AA82" s="68"/>
      <c r="AB82" s="68"/>
      <c r="AC82" s="68"/>
      <c r="AD82" s="68"/>
      <c r="AF82" s="96"/>
      <c r="AG82" s="96"/>
      <c r="AI82" s="140" t="s">
        <v>259</v>
      </c>
      <c r="AJ82" s="141"/>
      <c r="AK82" s="141"/>
      <c r="AL82" s="138" t="s">
        <v>132</v>
      </c>
      <c r="AM82" s="142"/>
      <c r="AN82" s="142"/>
      <c r="AO82" s="142"/>
      <c r="AP82" s="142"/>
      <c r="AQ82" s="142"/>
      <c r="AR82" s="142"/>
      <c r="AS82" s="143"/>
    </row>
    <row r="83" spans="1:46">
      <c r="A83" s="10" t="s">
        <v>265</v>
      </c>
      <c r="B83" s="2"/>
      <c r="C83" s="2"/>
      <c r="D83" s="2"/>
      <c r="E83" s="2"/>
      <c r="F83" s="69">
        <f t="shared" ref="F83:N83" si="7">AVERAGE(F59:F63,F68:F73,F79:F81)</f>
        <v>5.9714285714285713E-2</v>
      </c>
      <c r="G83" s="69">
        <f t="shared" si="7"/>
        <v>3.2547142857142859</v>
      </c>
      <c r="H83" s="69">
        <f t="shared" si="7"/>
        <v>5.0614999999999997</v>
      </c>
      <c r="I83" s="69">
        <f t="shared" si="7"/>
        <v>4.8428571428571439E-2</v>
      </c>
      <c r="J83" s="69">
        <f t="shared" si="7"/>
        <v>2.0910714285714289</v>
      </c>
      <c r="K83" s="69">
        <f t="shared" si="7"/>
        <v>4.7928571428571431E-2</v>
      </c>
      <c r="L83" s="69">
        <f t="shared" si="7"/>
        <v>21.339714285714287</v>
      </c>
      <c r="M83" s="69">
        <f t="shared" si="7"/>
        <v>31.65521428571429</v>
      </c>
      <c r="N83" s="69">
        <f t="shared" si="7"/>
        <v>37.588428571428558</v>
      </c>
      <c r="O83" s="69">
        <f>AVERAGE(O59:O63,O68:O73,O79:O81)</f>
        <v>101.1467142857143</v>
      </c>
      <c r="P83" s="2"/>
      <c r="Q83" s="2"/>
      <c r="S83" s="69">
        <f t="shared" ref="S83:AE83" si="8">AVERAGE(S59:S63,S68:S73,S79:S81)</f>
        <v>9.2354690001639952E-3</v>
      </c>
      <c r="T83" s="69">
        <f t="shared" si="8"/>
        <v>0.27817696745339654</v>
      </c>
      <c r="U83" s="69">
        <f t="shared" si="8"/>
        <v>0.3419828759245272</v>
      </c>
      <c r="V83" s="69">
        <f t="shared" si="8"/>
        <v>2.905167533184541E-3</v>
      </c>
      <c r="W83" s="69">
        <f t="shared" si="8"/>
        <v>0.24857912089584197</v>
      </c>
      <c r="X83" s="69">
        <f t="shared" si="8"/>
        <v>4.8774169199991687E-3</v>
      </c>
      <c r="Y83" s="69">
        <f t="shared" si="8"/>
        <v>2.0067361302927353</v>
      </c>
      <c r="Z83" s="69"/>
      <c r="AA83" s="69"/>
      <c r="AB83" s="69">
        <f t="shared" si="8"/>
        <v>2.1117124892198182</v>
      </c>
      <c r="AC83" s="69">
        <f t="shared" si="8"/>
        <v>2.9982529458271907</v>
      </c>
      <c r="AD83" s="69"/>
      <c r="AE83" s="69">
        <f t="shared" si="8"/>
        <v>8.0024585830668578</v>
      </c>
      <c r="AF83" s="38" t="str">
        <f>A83</f>
        <v>Garnet core+rim (average n=14)</v>
      </c>
      <c r="AG83" s="96"/>
      <c r="AI83" s="135"/>
      <c r="AJ83" s="136"/>
      <c r="AK83" s="136" t="s">
        <v>68</v>
      </c>
      <c r="AL83" s="137" t="s">
        <v>257</v>
      </c>
      <c r="AM83" s="138"/>
      <c r="AN83" s="138"/>
      <c r="AO83" s="138"/>
      <c r="AP83" s="137" t="s">
        <v>133</v>
      </c>
      <c r="AQ83" s="138"/>
      <c r="AR83" s="138"/>
      <c r="AS83" s="139"/>
    </row>
    <row r="84" spans="1:46">
      <c r="A84" s="2" t="s">
        <v>264</v>
      </c>
      <c r="B84" s="2"/>
      <c r="C84" s="2"/>
      <c r="D84" s="2"/>
      <c r="E84" s="2"/>
      <c r="F84" s="69">
        <f t="shared" ref="F84:N84" si="9">AVERAGE(F59:F60,F62:F63,F68:F69,F72:F73,F79)</f>
        <v>8.7222222222222229E-2</v>
      </c>
      <c r="G84" s="69">
        <f t="shared" si="9"/>
        <v>2.0042222222222223</v>
      </c>
      <c r="H84" s="69">
        <f t="shared" si="9"/>
        <v>4.9635555555555548</v>
      </c>
      <c r="I84" s="69">
        <f t="shared" si="9"/>
        <v>1.7888888888888888E-2</v>
      </c>
      <c r="J84" s="69">
        <f t="shared" si="9"/>
        <v>2.2825555555555557</v>
      </c>
      <c r="K84" s="69">
        <f t="shared" si="9"/>
        <v>5.6888888888888892E-2</v>
      </c>
      <c r="L84" s="69">
        <f t="shared" si="9"/>
        <v>21.391111111111108</v>
      </c>
      <c r="M84" s="69">
        <f t="shared" si="9"/>
        <v>32.931888888888892</v>
      </c>
      <c r="N84" s="69">
        <f t="shared" si="9"/>
        <v>37.580666666666652</v>
      </c>
      <c r="O84" s="69">
        <f>AVERAGE(O59:O60,O62:O63,O68:O69,O72:O73,O79)</f>
        <v>101.31599999999999</v>
      </c>
      <c r="P84" s="2"/>
      <c r="Q84" s="2"/>
      <c r="S84" s="69">
        <f t="shared" ref="S84:AE84" si="10">AVERAGE(S59:S60,S62:S63,S68:S69,S72:S73,S79)</f>
        <v>1.3489872981366599E-2</v>
      </c>
      <c r="T84" s="69">
        <f t="shared" si="10"/>
        <v>0.17129874112993881</v>
      </c>
      <c r="U84" s="69">
        <f t="shared" si="10"/>
        <v>0.3353652086733287</v>
      </c>
      <c r="V84" s="69">
        <f t="shared" si="10"/>
        <v>1.0731313700094976E-3</v>
      </c>
      <c r="W84" s="69">
        <f t="shared" si="10"/>
        <v>0.27134207164962881</v>
      </c>
      <c r="X84" s="69">
        <f t="shared" si="10"/>
        <v>5.7892572416880332E-3</v>
      </c>
      <c r="Y84" s="69">
        <f t="shared" si="10"/>
        <v>2.0115693658799234</v>
      </c>
      <c r="Z84" s="69"/>
      <c r="AA84" s="69"/>
      <c r="AB84" s="69">
        <f t="shared" si="10"/>
        <v>2.1968791754996904</v>
      </c>
      <c r="AC84" s="69">
        <f t="shared" si="10"/>
        <v>2.9976338150281103</v>
      </c>
      <c r="AD84" s="69"/>
      <c r="AE84" s="69">
        <f t="shared" si="10"/>
        <v>8.0044406394536836</v>
      </c>
      <c r="AF84" s="38" t="str">
        <f t="shared" ref="AF84:AF85" si="11">A84</f>
        <v>Garnet (rim average, n=9)</v>
      </c>
      <c r="AG84" s="96"/>
      <c r="AI84" s="125" t="s">
        <v>69</v>
      </c>
      <c r="AJ84" s="126" t="s">
        <v>70</v>
      </c>
      <c r="AK84" s="126" t="s">
        <v>71</v>
      </c>
      <c r="AL84" s="125" t="s">
        <v>134</v>
      </c>
      <c r="AM84" s="126" t="s">
        <v>135</v>
      </c>
      <c r="AN84" s="126" t="s">
        <v>136</v>
      </c>
      <c r="AO84" s="126" t="s">
        <v>137</v>
      </c>
      <c r="AP84" s="125" t="s">
        <v>138</v>
      </c>
      <c r="AQ84" s="126" t="s">
        <v>139</v>
      </c>
      <c r="AR84" s="126" t="s">
        <v>134</v>
      </c>
      <c r="AS84" s="127" t="s">
        <v>136</v>
      </c>
    </row>
    <row r="85" spans="1:46" ht="15">
      <c r="A85" s="4" t="s">
        <v>263</v>
      </c>
      <c r="B85" s="4"/>
      <c r="C85" s="4"/>
      <c r="D85" s="4"/>
      <c r="E85" s="4"/>
      <c r="F85" s="70">
        <f t="shared" ref="F85:N85" si="12">AVERAGE(F56:F58,F64:F67,F74:F78)</f>
        <v>0.29883333333333334</v>
      </c>
      <c r="G85" s="70">
        <f t="shared" si="12"/>
        <v>1.0666666666666666E-2</v>
      </c>
      <c r="H85" s="70">
        <f t="shared" si="12"/>
        <v>0.11991666666666669</v>
      </c>
      <c r="I85" s="70">
        <f t="shared" si="12"/>
        <v>2.2988333333333335</v>
      </c>
      <c r="J85" s="70">
        <f t="shared" si="12"/>
        <v>8.665166666666666</v>
      </c>
      <c r="K85" s="70">
        <f t="shared" si="12"/>
        <v>9.1997499999999999</v>
      </c>
      <c r="L85" s="70">
        <f t="shared" si="12"/>
        <v>19.655666666666669</v>
      </c>
      <c r="M85" s="70">
        <f t="shared" si="12"/>
        <v>20.87908333333333</v>
      </c>
      <c r="N85" s="70">
        <f t="shared" si="12"/>
        <v>35.229083333333328</v>
      </c>
      <c r="O85" s="70">
        <f>AVERAGE(O56:O58,O64:O67,O74:O78)</f>
        <v>96.356999999999985</v>
      </c>
      <c r="P85" s="4"/>
      <c r="Q85" s="4"/>
      <c r="R85" s="67"/>
      <c r="S85" s="70">
        <f t="shared" ref="S85:AE85" si="13">AVERAGE(S56:S58,S64:S67,S74:S78)</f>
        <v>4.3871205938381584E-2</v>
      </c>
      <c r="T85" s="70">
        <f t="shared" si="13"/>
        <v>8.7092991289413387E-4</v>
      </c>
      <c r="U85" s="70">
        <f t="shared" si="13"/>
        <v>7.6945246812148678E-3</v>
      </c>
      <c r="V85" s="70">
        <f t="shared" si="13"/>
        <v>0.1309108235788651</v>
      </c>
      <c r="W85" s="70">
        <f t="shared" si="13"/>
        <v>0.97789785914135241</v>
      </c>
      <c r="X85" s="70">
        <f t="shared" si="13"/>
        <v>0.88813345367460605</v>
      </c>
      <c r="Y85" s="70"/>
      <c r="Z85" s="70">
        <f t="shared" si="13"/>
        <v>1.333389630372398</v>
      </c>
      <c r="AA85" s="70">
        <f t="shared" si="13"/>
        <v>0.42024674854636163</v>
      </c>
      <c r="AB85" s="70">
        <f t="shared" si="13"/>
        <v>1.3220374016669698</v>
      </c>
      <c r="AC85" s="70">
        <f t="shared" si="13"/>
        <v>2.6666103696276022</v>
      </c>
      <c r="AD85" s="70">
        <f t="shared" si="13"/>
        <v>2</v>
      </c>
      <c r="AE85" s="70">
        <f t="shared" si="13"/>
        <v>7.7916629471406447</v>
      </c>
      <c r="AF85" s="75" t="str">
        <f t="shared" si="11"/>
        <v>Biotite (average n=12)</v>
      </c>
      <c r="AG85" s="75"/>
      <c r="AI85" s="128" t="s">
        <v>258</v>
      </c>
      <c r="AJ85" s="129" t="s">
        <v>75</v>
      </c>
      <c r="AK85" s="129"/>
      <c r="AL85" s="130">
        <f>AB84</f>
        <v>2.1968791754996904</v>
      </c>
      <c r="AM85" s="131">
        <f>U84</f>
        <v>0.3353652086733287</v>
      </c>
      <c r="AN85" s="131">
        <f>W84</f>
        <v>0.27134207164962881</v>
      </c>
      <c r="AO85" s="131">
        <f>T84</f>
        <v>0.17129874112993881</v>
      </c>
      <c r="AP85" s="132">
        <f>V85</f>
        <v>0.1309108235788651</v>
      </c>
      <c r="AQ85" s="133">
        <f>AA85</f>
        <v>0.42024674854636163</v>
      </c>
      <c r="AR85" s="133">
        <f>AB85</f>
        <v>1.3220374016669698</v>
      </c>
      <c r="AS85" s="134">
        <f>W85</f>
        <v>0.97789785914135241</v>
      </c>
    </row>
    <row r="86" spans="1:46" ht="15">
      <c r="A86" s="2"/>
      <c r="B86" s="2"/>
      <c r="C86" s="2"/>
      <c r="D86" s="2"/>
      <c r="E86" s="2"/>
      <c r="F86" s="69"/>
      <c r="G86" s="69"/>
      <c r="H86" s="69"/>
      <c r="I86" s="69"/>
      <c r="J86" s="69"/>
      <c r="K86" s="69"/>
      <c r="L86" s="69"/>
      <c r="M86" s="69"/>
      <c r="N86" s="69"/>
      <c r="O86" s="69"/>
      <c r="P86" s="2"/>
      <c r="Q86" s="2"/>
      <c r="S86" s="69"/>
      <c r="T86" s="69"/>
      <c r="U86" s="69"/>
      <c r="V86" s="69"/>
      <c r="W86" s="69"/>
      <c r="X86" s="69"/>
      <c r="Y86" s="69"/>
      <c r="Z86" s="69"/>
      <c r="AA86" s="69"/>
      <c r="AB86" s="69"/>
      <c r="AC86" s="69"/>
      <c r="AD86" s="69"/>
      <c r="AE86" s="69"/>
      <c r="AF86" s="96"/>
      <c r="AI86" s="104"/>
      <c r="AJ86" s="97"/>
      <c r="AK86" s="97"/>
      <c r="AL86" s="105"/>
      <c r="AM86" s="106"/>
      <c r="AN86" s="106"/>
      <c r="AO86" s="106"/>
      <c r="AP86" s="107"/>
      <c r="AQ86" s="108"/>
      <c r="AR86" s="108"/>
      <c r="AS86" s="109"/>
      <c r="AT86" s="11"/>
    </row>
    <row r="87" spans="1:46" ht="16.5">
      <c r="A87" s="61" t="s">
        <v>291</v>
      </c>
      <c r="B87" s="1"/>
      <c r="C87" s="1"/>
      <c r="D87" s="1"/>
      <c r="E87" s="1"/>
      <c r="F87" s="2"/>
      <c r="G87" s="2"/>
      <c r="H87" s="2"/>
      <c r="I87" s="2"/>
      <c r="J87" s="2"/>
      <c r="K87" s="2"/>
      <c r="L87" s="2"/>
      <c r="M87" s="2"/>
      <c r="N87" s="2"/>
      <c r="AI87" s="11"/>
      <c r="AJ87" s="11"/>
      <c r="AK87" s="11"/>
      <c r="AL87" s="11"/>
      <c r="AM87" s="11"/>
      <c r="AN87" s="11"/>
      <c r="AO87" s="11"/>
      <c r="AP87" s="11"/>
      <c r="AQ87" s="11"/>
      <c r="AR87" s="11"/>
      <c r="AS87" s="11"/>
      <c r="AT87" s="11"/>
    </row>
    <row r="88" spans="1:46">
      <c r="A88" s="1"/>
      <c r="B88" s="1"/>
      <c r="C88" s="1"/>
      <c r="D88" s="1"/>
      <c r="E88" s="1"/>
      <c r="F88" s="3" t="s">
        <v>0</v>
      </c>
      <c r="G88" s="3" t="s">
        <v>0</v>
      </c>
      <c r="H88" s="3" t="s">
        <v>0</v>
      </c>
      <c r="I88" s="3" t="s">
        <v>0</v>
      </c>
      <c r="J88" s="3" t="s">
        <v>0</v>
      </c>
      <c r="K88" s="3" t="s">
        <v>0</v>
      </c>
      <c r="L88" s="3" t="s">
        <v>0</v>
      </c>
      <c r="M88" s="1" t="s">
        <v>0</v>
      </c>
      <c r="N88" s="1" t="s">
        <v>186</v>
      </c>
      <c r="O88" s="1" t="s">
        <v>186</v>
      </c>
      <c r="P88" s="1" t="s">
        <v>186</v>
      </c>
      <c r="AI88" s="11"/>
      <c r="AJ88" s="11"/>
      <c r="AK88" s="11"/>
      <c r="AL88" s="11"/>
      <c r="AM88" s="11"/>
      <c r="AN88" s="11"/>
      <c r="AO88" s="11"/>
      <c r="AP88" s="11"/>
      <c r="AQ88" s="11"/>
      <c r="AR88" s="11"/>
      <c r="AS88" s="11"/>
      <c r="AT88" s="11"/>
    </row>
    <row r="89" spans="1:46">
      <c r="A89" s="4" t="s">
        <v>77</v>
      </c>
      <c r="B89" s="4" t="s">
        <v>253</v>
      </c>
      <c r="C89" s="4" t="s">
        <v>254</v>
      </c>
      <c r="D89" s="4" t="s">
        <v>2</v>
      </c>
      <c r="E89" s="4" t="s">
        <v>3</v>
      </c>
      <c r="F89" s="4" t="s">
        <v>187</v>
      </c>
      <c r="G89" s="4" t="s">
        <v>188</v>
      </c>
      <c r="H89" s="4" t="s">
        <v>189</v>
      </c>
      <c r="I89" s="4" t="s">
        <v>190</v>
      </c>
      <c r="J89" s="4" t="s">
        <v>191</v>
      </c>
      <c r="K89" s="4" t="s">
        <v>192</v>
      </c>
      <c r="L89" s="4" t="s">
        <v>193</v>
      </c>
      <c r="M89" s="4" t="s">
        <v>194</v>
      </c>
      <c r="N89" s="4" t="s">
        <v>195</v>
      </c>
      <c r="O89" s="4" t="s">
        <v>196</v>
      </c>
      <c r="P89" s="4" t="s">
        <v>197</v>
      </c>
      <c r="AI89" s="11"/>
      <c r="AJ89" s="11"/>
      <c r="AK89" s="11"/>
      <c r="AL89" s="11"/>
      <c r="AM89" s="11"/>
      <c r="AN89" s="11"/>
      <c r="AO89" s="11"/>
      <c r="AP89" s="11"/>
      <c r="AQ89" s="11"/>
      <c r="AR89" s="11"/>
      <c r="AS89" s="11"/>
      <c r="AT89" s="11"/>
    </row>
    <row r="90" spans="1:46">
      <c r="A90" s="1" t="s">
        <v>198</v>
      </c>
      <c r="B90" s="5">
        <v>7114166</v>
      </c>
      <c r="C90" s="5">
        <v>3501918</v>
      </c>
      <c r="D90" s="1" t="s">
        <v>16</v>
      </c>
      <c r="E90" s="1" t="s">
        <v>199</v>
      </c>
      <c r="F90" s="20">
        <v>7.6749999999999998</v>
      </c>
      <c r="G90" s="20">
        <v>7.4740000000000002</v>
      </c>
      <c r="H90" s="20">
        <v>8.9999999999999993E-3</v>
      </c>
      <c r="I90" s="20">
        <v>0.29199999999999998</v>
      </c>
      <c r="J90" s="20">
        <v>25.704999999999998</v>
      </c>
      <c r="K90" s="20">
        <v>0.16500000000000001</v>
      </c>
      <c r="L90" s="20">
        <v>60.761000000000003</v>
      </c>
      <c r="M90" s="20">
        <v>102.081</v>
      </c>
      <c r="N90" s="71">
        <v>34.425778297758022</v>
      </c>
      <c r="O90" s="71">
        <v>63.972818755448998</v>
      </c>
      <c r="P90" s="71">
        <v>1.6014029467929718</v>
      </c>
      <c r="AI90" s="11"/>
      <c r="AJ90" s="11"/>
      <c r="AK90" s="11"/>
      <c r="AL90" s="11"/>
      <c r="AM90" s="11"/>
      <c r="AN90" s="11"/>
      <c r="AO90" s="11"/>
      <c r="AP90" s="11"/>
      <c r="AQ90" s="11"/>
      <c r="AR90" s="11"/>
      <c r="AS90" s="11"/>
      <c r="AT90" s="11"/>
    </row>
    <row r="91" spans="1:46">
      <c r="A91" s="2" t="s">
        <v>19</v>
      </c>
      <c r="B91" s="2"/>
      <c r="C91" s="2"/>
      <c r="D91" s="2"/>
      <c r="E91" s="2"/>
      <c r="F91" s="69">
        <v>7.9779999999999998</v>
      </c>
      <c r="G91" s="69">
        <v>6.8470000000000004</v>
      </c>
      <c r="H91" s="69">
        <v>0</v>
      </c>
      <c r="I91" s="69">
        <v>0.13200000000000001</v>
      </c>
      <c r="J91" s="69">
        <v>25.413</v>
      </c>
      <c r="K91" s="69">
        <v>2.4E-2</v>
      </c>
      <c r="L91" s="69">
        <v>61.079000000000001</v>
      </c>
      <c r="M91" s="69">
        <v>101.473</v>
      </c>
      <c r="N91" s="72">
        <v>31.933722820734694</v>
      </c>
      <c r="O91" s="72">
        <v>67.333266583387442</v>
      </c>
      <c r="P91" s="72">
        <v>0.7330105958778661</v>
      </c>
      <c r="AI91" s="11"/>
      <c r="AJ91" s="11"/>
      <c r="AK91" s="11"/>
      <c r="AL91" s="11"/>
      <c r="AM91" s="11"/>
      <c r="AN91" s="11"/>
      <c r="AO91" s="11"/>
      <c r="AP91" s="11"/>
      <c r="AQ91" s="11"/>
      <c r="AR91" s="11"/>
      <c r="AS91" s="11"/>
      <c r="AT91" s="11"/>
    </row>
    <row r="92" spans="1:46">
      <c r="A92" s="2" t="s">
        <v>20</v>
      </c>
      <c r="B92" s="2"/>
      <c r="C92" s="2"/>
      <c r="D92" s="2"/>
      <c r="E92" s="2"/>
      <c r="F92" s="69">
        <v>8.0719999999999992</v>
      </c>
      <c r="G92" s="69">
        <v>6.7060000000000004</v>
      </c>
      <c r="H92" s="69">
        <v>1.7999999999999999E-2</v>
      </c>
      <c r="I92" s="69">
        <v>0.104</v>
      </c>
      <c r="J92" s="69">
        <v>25.12</v>
      </c>
      <c r="K92" s="69">
        <v>0.14199999999999999</v>
      </c>
      <c r="L92" s="69">
        <v>60.103999999999999</v>
      </c>
      <c r="M92" s="69">
        <v>100.26600000000001</v>
      </c>
      <c r="N92" s="72">
        <v>31.282290994757329</v>
      </c>
      <c r="O92" s="72">
        <v>68.140071425515487</v>
      </c>
      <c r="P92" s="72">
        <v>0.57763757972719876</v>
      </c>
    </row>
    <row r="93" spans="1:46">
      <c r="A93" s="2" t="s">
        <v>21</v>
      </c>
      <c r="B93" s="2"/>
      <c r="C93" s="2"/>
      <c r="D93" s="2"/>
      <c r="E93" s="2"/>
      <c r="F93" s="69">
        <v>10.247999999999999</v>
      </c>
      <c r="G93" s="69">
        <v>3.5659999999999998</v>
      </c>
      <c r="H93" s="69">
        <v>1.6E-2</v>
      </c>
      <c r="I93" s="69">
        <v>6.3E-2</v>
      </c>
      <c r="J93" s="69">
        <v>22.594000000000001</v>
      </c>
      <c r="K93" s="69">
        <v>0</v>
      </c>
      <c r="L93" s="69">
        <v>64.453000000000003</v>
      </c>
      <c r="M93" s="69">
        <v>100.94000000000003</v>
      </c>
      <c r="N93" s="72">
        <v>16.073230984728131</v>
      </c>
      <c r="O93" s="72">
        <v>83.588665649333578</v>
      </c>
      <c r="P93" s="72">
        <v>0.33810336593829593</v>
      </c>
    </row>
    <row r="94" spans="1:46">
      <c r="A94" s="2" t="s">
        <v>200</v>
      </c>
      <c r="B94" s="5">
        <v>7114041</v>
      </c>
      <c r="C94" s="5">
        <v>3506977</v>
      </c>
      <c r="D94" s="2" t="s">
        <v>16</v>
      </c>
      <c r="E94" s="2" t="s">
        <v>201</v>
      </c>
      <c r="F94" s="69">
        <v>10.753</v>
      </c>
      <c r="G94" s="69">
        <v>1.681</v>
      </c>
      <c r="H94" s="69">
        <v>0</v>
      </c>
      <c r="I94" s="69">
        <v>0.27200000000000002</v>
      </c>
      <c r="J94" s="69">
        <v>20.821999999999999</v>
      </c>
      <c r="K94" s="69">
        <v>0.13200000000000001</v>
      </c>
      <c r="L94" s="69">
        <v>65.769000000000005</v>
      </c>
      <c r="M94" s="69">
        <v>99.429000000000016</v>
      </c>
      <c r="N94" s="72">
        <v>7.831842312668404</v>
      </c>
      <c r="O94" s="72">
        <v>90.659286299795767</v>
      </c>
      <c r="P94" s="72">
        <v>1.5088713875358388</v>
      </c>
    </row>
    <row r="95" spans="1:46">
      <c r="A95" s="2" t="s">
        <v>19</v>
      </c>
      <c r="B95" s="2"/>
      <c r="C95" s="2"/>
      <c r="D95" s="2"/>
      <c r="E95" s="2"/>
      <c r="F95" s="69">
        <v>10.95</v>
      </c>
      <c r="G95" s="69">
        <v>1.806</v>
      </c>
      <c r="H95" s="69">
        <v>3.9E-2</v>
      </c>
      <c r="I95" s="69">
        <v>8.5999999999999993E-2</v>
      </c>
      <c r="J95" s="69">
        <v>21.202000000000002</v>
      </c>
      <c r="K95" s="69">
        <v>2.9000000000000001E-2</v>
      </c>
      <c r="L95" s="69">
        <v>66.349000000000004</v>
      </c>
      <c r="M95" s="69">
        <v>100.461</v>
      </c>
      <c r="N95" s="72">
        <v>8.3135040382634351</v>
      </c>
      <c r="O95" s="72">
        <v>91.215136840853106</v>
      </c>
      <c r="P95" s="72">
        <v>0.47135912088344284</v>
      </c>
    </row>
    <row r="96" spans="1:46">
      <c r="A96" s="2" t="s">
        <v>20</v>
      </c>
      <c r="B96" s="2"/>
      <c r="C96" s="2"/>
      <c r="D96" s="2"/>
      <c r="E96" s="2"/>
      <c r="F96" s="69">
        <v>10.794</v>
      </c>
      <c r="G96" s="69">
        <v>1.732</v>
      </c>
      <c r="H96" s="69">
        <v>2.7E-2</v>
      </c>
      <c r="I96" s="69">
        <v>0.16200000000000001</v>
      </c>
      <c r="J96" s="69">
        <v>20.905000000000001</v>
      </c>
      <c r="K96" s="69">
        <v>8.3000000000000004E-2</v>
      </c>
      <c r="L96" s="69">
        <v>66.504999999999995</v>
      </c>
      <c r="M96" s="69">
        <v>100.208</v>
      </c>
      <c r="N96" s="72">
        <v>8.0716261625454901</v>
      </c>
      <c r="O96" s="72">
        <v>91.02946579915853</v>
      </c>
      <c r="P96" s="72">
        <v>0.89890803829598553</v>
      </c>
    </row>
    <row r="97" spans="1:16">
      <c r="A97" s="2" t="s">
        <v>21</v>
      </c>
      <c r="B97" s="2"/>
      <c r="C97" s="2"/>
      <c r="D97" s="2"/>
      <c r="E97" s="2"/>
      <c r="F97" s="69">
        <v>10.785</v>
      </c>
      <c r="G97" s="69">
        <v>2.0880000000000001</v>
      </c>
      <c r="H97" s="69">
        <v>0</v>
      </c>
      <c r="I97" s="69">
        <v>0.127</v>
      </c>
      <c r="J97" s="69">
        <v>21.192</v>
      </c>
      <c r="K97" s="69">
        <v>6.9000000000000006E-2</v>
      </c>
      <c r="L97" s="69">
        <v>66.048000000000002</v>
      </c>
      <c r="M97" s="69">
        <v>100.309</v>
      </c>
      <c r="N97" s="72">
        <v>9.5973867733172096</v>
      </c>
      <c r="O97" s="72">
        <v>89.707567589481343</v>
      </c>
      <c r="P97" s="72">
        <v>0.6950456372014473</v>
      </c>
    </row>
    <row r="98" spans="1:16">
      <c r="A98" s="2" t="s">
        <v>202</v>
      </c>
      <c r="B98" s="5">
        <v>7113059</v>
      </c>
      <c r="C98" s="5">
        <v>3504664</v>
      </c>
      <c r="D98" s="2" t="s">
        <v>16</v>
      </c>
      <c r="E98" s="2" t="s">
        <v>203</v>
      </c>
      <c r="F98" s="69">
        <v>11.695</v>
      </c>
      <c r="G98" s="69">
        <v>1.248</v>
      </c>
      <c r="H98" s="69">
        <v>1.0999999999999999E-2</v>
      </c>
      <c r="I98" s="69">
        <v>9.2999999999999999E-2</v>
      </c>
      <c r="J98" s="69">
        <v>20.76</v>
      </c>
      <c r="K98" s="69">
        <v>0</v>
      </c>
      <c r="L98" s="69">
        <v>66.840999999999994</v>
      </c>
      <c r="M98" s="69">
        <v>100.64800000000001</v>
      </c>
      <c r="N98" s="72">
        <v>5.5412017142099677</v>
      </c>
      <c r="O98" s="72">
        <v>93.967144462290548</v>
      </c>
      <c r="P98" s="72">
        <v>0.49165382349949704</v>
      </c>
    </row>
    <row r="99" spans="1:16">
      <c r="A99" s="2" t="s">
        <v>19</v>
      </c>
      <c r="B99" s="2"/>
      <c r="C99" s="2"/>
      <c r="D99" s="2"/>
      <c r="E99" s="2"/>
      <c r="F99" s="69">
        <v>11.387</v>
      </c>
      <c r="G99" s="69">
        <v>1.274</v>
      </c>
      <c r="H99" s="69">
        <v>8.9999999999999993E-3</v>
      </c>
      <c r="I99" s="69">
        <v>7.4999999999999997E-2</v>
      </c>
      <c r="J99" s="69">
        <v>20.634</v>
      </c>
      <c r="K99" s="69">
        <v>0.113</v>
      </c>
      <c r="L99" s="69">
        <v>66.965999999999994</v>
      </c>
      <c r="M99" s="69">
        <v>100.458</v>
      </c>
      <c r="N99" s="72">
        <v>5.7989757788751097</v>
      </c>
      <c r="O99" s="72">
        <v>93.794552601471509</v>
      </c>
      <c r="P99" s="72">
        <v>0.40647161965337625</v>
      </c>
    </row>
    <row r="100" spans="1:16">
      <c r="A100" s="2" t="s">
        <v>204</v>
      </c>
      <c r="B100" s="49">
        <v>7118642</v>
      </c>
      <c r="C100" s="49">
        <v>3504180</v>
      </c>
      <c r="D100" s="2" t="s">
        <v>16</v>
      </c>
      <c r="E100" s="2" t="s">
        <v>205</v>
      </c>
      <c r="F100" s="69">
        <v>11.826000000000001</v>
      </c>
      <c r="G100" s="69">
        <v>0.32</v>
      </c>
      <c r="H100" s="69">
        <v>0</v>
      </c>
      <c r="I100" s="69">
        <v>6.7000000000000004E-2</v>
      </c>
      <c r="J100" s="69">
        <v>19.702000000000002</v>
      </c>
      <c r="K100" s="69">
        <v>6.4000000000000001E-2</v>
      </c>
      <c r="L100" s="69">
        <v>67.718999999999994</v>
      </c>
      <c r="M100" s="69">
        <v>99.697999999999965</v>
      </c>
      <c r="N100" s="72">
        <v>1.4678701812450559</v>
      </c>
      <c r="O100" s="72">
        <v>98.166198508762719</v>
      </c>
      <c r="P100" s="72">
        <v>0.36593130999223211</v>
      </c>
    </row>
    <row r="101" spans="1:16">
      <c r="A101" s="2" t="s">
        <v>19</v>
      </c>
      <c r="B101" s="2"/>
      <c r="C101" s="2"/>
      <c r="D101" s="2"/>
      <c r="E101" s="2"/>
      <c r="F101" s="69">
        <v>11.603999999999999</v>
      </c>
      <c r="G101" s="69">
        <v>0.20100000000000001</v>
      </c>
      <c r="H101" s="69">
        <v>7.0000000000000001E-3</v>
      </c>
      <c r="I101" s="69">
        <v>4.8000000000000001E-2</v>
      </c>
      <c r="J101" s="69">
        <v>19.756</v>
      </c>
      <c r="K101" s="69">
        <v>0</v>
      </c>
      <c r="L101" s="69">
        <v>68.236999999999995</v>
      </c>
      <c r="M101" s="69">
        <v>99.852999999999994</v>
      </c>
      <c r="N101" s="72">
        <v>0.94557373030101233</v>
      </c>
      <c r="O101" s="72">
        <v>98.785565352398706</v>
      </c>
      <c r="P101" s="72">
        <v>0.26886091730027956</v>
      </c>
    </row>
    <row r="102" spans="1:16">
      <c r="A102" s="2" t="s">
        <v>206</v>
      </c>
      <c r="B102" s="5">
        <v>7115400</v>
      </c>
      <c r="C102" s="5">
        <v>3507440</v>
      </c>
      <c r="D102" s="2" t="s">
        <v>16</v>
      </c>
      <c r="E102" s="2" t="s">
        <v>207</v>
      </c>
      <c r="F102" s="69">
        <v>11.176</v>
      </c>
      <c r="G102" s="69">
        <v>1.044</v>
      </c>
      <c r="H102" s="69">
        <v>0</v>
      </c>
      <c r="I102" s="69">
        <v>0.28399999999999997</v>
      </c>
      <c r="J102" s="69">
        <v>20.004999999999999</v>
      </c>
      <c r="K102" s="69">
        <v>0.10299999999999999</v>
      </c>
      <c r="L102" s="69">
        <v>66.876000000000005</v>
      </c>
      <c r="M102" s="69">
        <v>99.488</v>
      </c>
      <c r="N102" s="72">
        <v>4.8318982159094839</v>
      </c>
      <c r="O102" s="72">
        <v>93.603071605508831</v>
      </c>
      <c r="P102" s="72">
        <v>1.565030178581682</v>
      </c>
    </row>
    <row r="103" spans="1:16">
      <c r="A103" s="2" t="s">
        <v>19</v>
      </c>
      <c r="B103" s="2"/>
      <c r="C103" s="2"/>
      <c r="D103" s="2"/>
      <c r="E103" s="2"/>
      <c r="F103" s="69">
        <v>11.425000000000001</v>
      </c>
      <c r="G103" s="69">
        <v>1.0760000000000001</v>
      </c>
      <c r="H103" s="69">
        <v>0</v>
      </c>
      <c r="I103" s="69">
        <v>0.111</v>
      </c>
      <c r="J103" s="69">
        <v>20.294</v>
      </c>
      <c r="K103" s="69">
        <v>0.108</v>
      </c>
      <c r="L103" s="69">
        <v>67.316999999999993</v>
      </c>
      <c r="M103" s="69">
        <v>100.33099999999999</v>
      </c>
      <c r="N103" s="72">
        <v>4.9170530808444992</v>
      </c>
      <c r="O103" s="72">
        <v>94.478994532359096</v>
      </c>
      <c r="P103" s="72">
        <v>0.60395238679640917</v>
      </c>
    </row>
    <row r="104" spans="1:16">
      <c r="A104" s="2" t="s">
        <v>20</v>
      </c>
      <c r="B104" s="2"/>
      <c r="C104" s="2"/>
      <c r="D104" s="2"/>
      <c r="E104" s="2"/>
      <c r="F104" s="69">
        <v>11.167</v>
      </c>
      <c r="G104" s="69">
        <v>0.88800000000000001</v>
      </c>
      <c r="H104" s="69">
        <v>1.2999999999999999E-2</v>
      </c>
      <c r="I104" s="69">
        <v>8.4000000000000005E-2</v>
      </c>
      <c r="J104" s="69">
        <v>20.103999999999999</v>
      </c>
      <c r="K104" s="69">
        <v>6.4000000000000001E-2</v>
      </c>
      <c r="L104" s="69">
        <v>67.215000000000003</v>
      </c>
      <c r="M104" s="69">
        <v>99.535000000000011</v>
      </c>
      <c r="N104" s="72">
        <v>4.1894702614793653</v>
      </c>
      <c r="O104" s="72">
        <v>95.338670426577565</v>
      </c>
      <c r="P104" s="72">
        <v>0.47185931194305947</v>
      </c>
    </row>
    <row r="105" spans="1:16">
      <c r="A105" s="2" t="s">
        <v>208</v>
      </c>
      <c r="B105" s="5">
        <v>7120010</v>
      </c>
      <c r="C105" s="5">
        <v>3497580</v>
      </c>
      <c r="D105" s="2" t="s">
        <v>16</v>
      </c>
      <c r="E105" s="2" t="s">
        <v>209</v>
      </c>
      <c r="F105" s="69">
        <v>12.016999999999999</v>
      </c>
      <c r="G105" s="69">
        <v>0</v>
      </c>
      <c r="H105" s="69">
        <v>0</v>
      </c>
      <c r="I105" s="69">
        <v>6.9000000000000006E-2</v>
      </c>
      <c r="J105" s="69">
        <v>19.321999999999999</v>
      </c>
      <c r="K105" s="69">
        <v>0.27900000000000003</v>
      </c>
      <c r="L105" s="69">
        <v>68.055000000000007</v>
      </c>
      <c r="M105" s="69">
        <v>99.742000000000004</v>
      </c>
      <c r="N105" s="72">
        <v>0</v>
      </c>
      <c r="O105" s="72">
        <v>99.623629083311855</v>
      </c>
      <c r="P105" s="72">
        <v>0.37637091668815353</v>
      </c>
    </row>
    <row r="106" spans="1:16">
      <c r="A106" s="2" t="s">
        <v>19</v>
      </c>
      <c r="B106" s="2"/>
      <c r="C106" s="2"/>
      <c r="D106" s="2"/>
      <c r="E106" s="2"/>
      <c r="F106" s="69">
        <v>11.81</v>
      </c>
      <c r="G106" s="69">
        <v>0</v>
      </c>
      <c r="H106" s="69">
        <v>0</v>
      </c>
      <c r="I106" s="69">
        <v>0.1</v>
      </c>
      <c r="J106" s="69">
        <v>19.350999999999999</v>
      </c>
      <c r="K106" s="69">
        <v>0.47499999999999998</v>
      </c>
      <c r="L106" s="69">
        <v>68.534000000000006</v>
      </c>
      <c r="M106" s="69">
        <v>100.27</v>
      </c>
      <c r="N106" s="72">
        <v>0</v>
      </c>
      <c r="O106" s="72">
        <v>99.445964065433088</v>
      </c>
      <c r="P106" s="72">
        <v>0.55403593456690792</v>
      </c>
    </row>
    <row r="107" spans="1:16">
      <c r="A107" s="2" t="s">
        <v>210</v>
      </c>
      <c r="B107" s="5">
        <v>7115400</v>
      </c>
      <c r="C107" s="5">
        <v>3507440</v>
      </c>
      <c r="D107" s="2" t="s">
        <v>16</v>
      </c>
      <c r="E107" s="2" t="s">
        <v>209</v>
      </c>
      <c r="F107" s="69">
        <v>12.053000000000001</v>
      </c>
      <c r="G107" s="69">
        <v>0.13900000000000001</v>
      </c>
      <c r="H107" s="69">
        <v>1.6E-2</v>
      </c>
      <c r="I107" s="69">
        <v>0.128</v>
      </c>
      <c r="J107" s="69">
        <v>19.704000000000001</v>
      </c>
      <c r="K107" s="69">
        <v>0.17100000000000001</v>
      </c>
      <c r="L107" s="69">
        <v>68.194999999999993</v>
      </c>
      <c r="M107" s="69">
        <v>100.40599999999999</v>
      </c>
      <c r="N107" s="72">
        <v>0.6288822747471654</v>
      </c>
      <c r="O107" s="72">
        <v>98.681590177882157</v>
      </c>
      <c r="P107" s="72">
        <v>0.68952754737067801</v>
      </c>
    </row>
    <row r="108" spans="1:16">
      <c r="A108" s="2" t="s">
        <v>19</v>
      </c>
      <c r="B108" s="2"/>
      <c r="C108" s="2"/>
      <c r="D108" s="2"/>
      <c r="E108" s="2"/>
      <c r="F108" s="69">
        <v>11.832000000000001</v>
      </c>
      <c r="G108" s="69">
        <v>0.106</v>
      </c>
      <c r="H108" s="69">
        <v>4.0000000000000001E-3</v>
      </c>
      <c r="I108" s="69">
        <v>0.23899999999999999</v>
      </c>
      <c r="J108" s="69">
        <v>19.646000000000001</v>
      </c>
      <c r="K108" s="69">
        <v>0.108</v>
      </c>
      <c r="L108" s="69">
        <v>68.555999999999997</v>
      </c>
      <c r="M108" s="69">
        <v>100.49100000000001</v>
      </c>
      <c r="N108" s="72">
        <v>0.48619517873952484</v>
      </c>
      <c r="O108" s="72">
        <v>98.208566603885302</v>
      </c>
      <c r="P108" s="72">
        <v>1.3052382173751753</v>
      </c>
    </row>
    <row r="109" spans="1:16">
      <c r="A109" s="2" t="s">
        <v>211</v>
      </c>
      <c r="B109" s="5">
        <v>7118664</v>
      </c>
      <c r="C109" s="5">
        <v>3497040</v>
      </c>
      <c r="D109" s="2" t="s">
        <v>16</v>
      </c>
      <c r="E109" s="2" t="s">
        <v>209</v>
      </c>
      <c r="F109" s="69">
        <v>12.085000000000001</v>
      </c>
      <c r="G109" s="69">
        <v>0</v>
      </c>
      <c r="H109" s="69">
        <v>0</v>
      </c>
      <c r="I109" s="69">
        <v>0.37</v>
      </c>
      <c r="J109" s="69">
        <v>19.37</v>
      </c>
      <c r="K109" s="69">
        <v>0.32800000000000001</v>
      </c>
      <c r="L109" s="69">
        <v>67.974999999999994</v>
      </c>
      <c r="M109" s="69">
        <v>100.12800000000001</v>
      </c>
      <c r="N109" s="72">
        <v>0</v>
      </c>
      <c r="O109" s="72">
        <v>98.02533212507349</v>
      </c>
      <c r="P109" s="72">
        <v>1.9746678749265074</v>
      </c>
    </row>
    <row r="110" spans="1:16">
      <c r="A110" s="2" t="s">
        <v>19</v>
      </c>
      <c r="B110" s="2"/>
      <c r="C110" s="2"/>
      <c r="D110" s="2"/>
      <c r="E110" s="2"/>
      <c r="F110" s="69">
        <v>12.079000000000001</v>
      </c>
      <c r="G110" s="69">
        <v>0</v>
      </c>
      <c r="H110" s="69">
        <v>0</v>
      </c>
      <c r="I110" s="69">
        <v>0.12</v>
      </c>
      <c r="J110" s="69">
        <v>19.277000000000001</v>
      </c>
      <c r="K110" s="69">
        <v>0.39700000000000002</v>
      </c>
      <c r="L110" s="69">
        <v>68.194999999999993</v>
      </c>
      <c r="M110" s="69">
        <v>100.06800000000001</v>
      </c>
      <c r="N110" s="72">
        <v>0</v>
      </c>
      <c r="O110" s="72">
        <v>99.350586415856256</v>
      </c>
      <c r="P110" s="72">
        <v>0.64941358414374672</v>
      </c>
    </row>
    <row r="111" spans="1:16">
      <c r="A111" s="2" t="s">
        <v>212</v>
      </c>
      <c r="B111" s="50">
        <v>7116408</v>
      </c>
      <c r="C111" s="50">
        <v>3501010</v>
      </c>
      <c r="D111" s="2" t="s">
        <v>16</v>
      </c>
      <c r="E111" s="2" t="s">
        <v>213</v>
      </c>
      <c r="F111" s="69">
        <v>12.022</v>
      </c>
      <c r="G111" s="69">
        <v>0.02</v>
      </c>
      <c r="H111" s="69">
        <v>0</v>
      </c>
      <c r="I111" s="69">
        <v>0.125</v>
      </c>
      <c r="J111" s="69">
        <v>18.783000000000001</v>
      </c>
      <c r="K111" s="69">
        <v>0.5</v>
      </c>
      <c r="L111" s="69">
        <v>67.417000000000002</v>
      </c>
      <c r="M111" s="69">
        <v>98.867000000000004</v>
      </c>
      <c r="N111" s="72">
        <v>9.1224079837076436E-2</v>
      </c>
      <c r="O111" s="72">
        <v>99.229921568084464</v>
      </c>
      <c r="P111" s="72">
        <v>0.67885435207845635</v>
      </c>
    </row>
    <row r="112" spans="1:16">
      <c r="A112" s="2" t="s">
        <v>19</v>
      </c>
      <c r="B112" s="2"/>
      <c r="C112" s="2"/>
      <c r="D112" s="2"/>
      <c r="E112" s="2"/>
      <c r="F112" s="69">
        <v>11.878</v>
      </c>
      <c r="G112" s="69">
        <v>3.5000000000000003E-2</v>
      </c>
      <c r="H112" s="69">
        <v>0</v>
      </c>
      <c r="I112" s="69">
        <v>0.153</v>
      </c>
      <c r="J112" s="69">
        <v>19.177</v>
      </c>
      <c r="K112" s="69">
        <v>0.66600000000000004</v>
      </c>
      <c r="L112" s="69">
        <v>68.69</v>
      </c>
      <c r="M112" s="69">
        <v>100.59899999999999</v>
      </c>
      <c r="N112" s="72">
        <v>0.16120274113166669</v>
      </c>
      <c r="O112" s="72">
        <v>98.999756793252587</v>
      </c>
      <c r="P112" s="72">
        <v>0.83904046561575452</v>
      </c>
    </row>
    <row r="113" spans="1:16">
      <c r="A113" s="2" t="s">
        <v>214</v>
      </c>
      <c r="B113" s="5">
        <v>7118324</v>
      </c>
      <c r="C113" s="5">
        <v>3504008</v>
      </c>
      <c r="D113" s="2" t="s">
        <v>16</v>
      </c>
      <c r="E113" s="2" t="s">
        <v>213</v>
      </c>
      <c r="F113" s="69">
        <v>11.423999999999999</v>
      </c>
      <c r="G113" s="69">
        <v>1.2450000000000001</v>
      </c>
      <c r="H113" s="69">
        <v>1.9E-2</v>
      </c>
      <c r="I113" s="69">
        <v>0.11</v>
      </c>
      <c r="J113" s="69">
        <v>20.146999999999998</v>
      </c>
      <c r="K113" s="69">
        <v>8.3000000000000004E-2</v>
      </c>
      <c r="L113" s="69">
        <v>66.78</v>
      </c>
      <c r="M113" s="69">
        <v>99.808000000000007</v>
      </c>
      <c r="N113" s="72">
        <v>5.6465080144901894</v>
      </c>
      <c r="O113" s="72">
        <v>93.759486602793601</v>
      </c>
      <c r="P113" s="72">
        <v>0.59400538271620795</v>
      </c>
    </row>
    <row r="114" spans="1:16">
      <c r="A114" s="2" t="s">
        <v>19</v>
      </c>
      <c r="B114" s="2"/>
      <c r="C114" s="2"/>
      <c r="D114" s="2"/>
      <c r="E114" s="2"/>
      <c r="F114" s="69">
        <v>11.647</v>
      </c>
      <c r="G114" s="69">
        <v>0.98199999999999998</v>
      </c>
      <c r="H114" s="69">
        <v>0</v>
      </c>
      <c r="I114" s="69">
        <v>6.8000000000000005E-2</v>
      </c>
      <c r="J114" s="69">
        <v>20.256</v>
      </c>
      <c r="K114" s="69">
        <v>6.4000000000000001E-2</v>
      </c>
      <c r="L114" s="69">
        <v>67.260000000000005</v>
      </c>
      <c r="M114" s="69">
        <v>100.277</v>
      </c>
      <c r="N114" s="72">
        <v>4.4354986954061006</v>
      </c>
      <c r="O114" s="72">
        <v>95.198799605106956</v>
      </c>
      <c r="P114" s="72">
        <v>0.36570169948693126</v>
      </c>
    </row>
    <row r="115" spans="1:16">
      <c r="A115" s="2" t="s">
        <v>215</v>
      </c>
      <c r="B115" s="5">
        <v>7113778</v>
      </c>
      <c r="C115" s="5">
        <v>3505350</v>
      </c>
      <c r="D115" s="2" t="s">
        <v>16</v>
      </c>
      <c r="E115" s="2" t="s">
        <v>213</v>
      </c>
      <c r="F115" s="69">
        <v>12.247</v>
      </c>
      <c r="G115" s="69">
        <v>0</v>
      </c>
      <c r="H115" s="69">
        <v>4.5999999999999999E-2</v>
      </c>
      <c r="I115" s="69">
        <v>0.03</v>
      </c>
      <c r="J115" s="69">
        <v>18.896999999999998</v>
      </c>
      <c r="K115" s="69">
        <v>0.39200000000000002</v>
      </c>
      <c r="L115" s="69">
        <v>68.953000000000003</v>
      </c>
      <c r="M115" s="69">
        <v>100.56500000000001</v>
      </c>
      <c r="N115" s="72">
        <v>0</v>
      </c>
      <c r="O115" s="72">
        <v>99.83908638034184</v>
      </c>
      <c r="P115" s="72">
        <v>0.16091361965815068</v>
      </c>
    </row>
    <row r="116" spans="1:16">
      <c r="A116" s="2" t="s">
        <v>19</v>
      </c>
      <c r="B116" s="2"/>
      <c r="C116" s="2"/>
      <c r="D116" s="2"/>
      <c r="E116" s="2"/>
      <c r="F116" s="69">
        <v>12.525</v>
      </c>
      <c r="G116" s="69">
        <v>3.5000000000000003E-2</v>
      </c>
      <c r="H116" s="69">
        <v>5.0999999999999997E-2</v>
      </c>
      <c r="I116" s="69">
        <v>3.9E-2</v>
      </c>
      <c r="J116" s="69">
        <v>19.173999999999999</v>
      </c>
      <c r="K116" s="69">
        <v>0.24299999999999999</v>
      </c>
      <c r="L116" s="69">
        <v>69.040000000000006</v>
      </c>
      <c r="M116" s="69">
        <v>101.10700000000001</v>
      </c>
      <c r="N116" s="72">
        <v>0.15386728179577336</v>
      </c>
      <c r="O116" s="72">
        <v>99.641991857202612</v>
      </c>
      <c r="P116" s="72">
        <v>0.20414086100162074</v>
      </c>
    </row>
    <row r="117" spans="1:16">
      <c r="A117" s="2" t="s">
        <v>20</v>
      </c>
      <c r="B117" s="2"/>
      <c r="C117" s="2"/>
      <c r="D117" s="2"/>
      <c r="E117" s="2"/>
      <c r="F117" s="69">
        <v>12.089</v>
      </c>
      <c r="G117" s="69">
        <v>2E-3</v>
      </c>
      <c r="H117" s="69">
        <v>6.8000000000000005E-2</v>
      </c>
      <c r="I117" s="69">
        <v>5.8999999999999997E-2</v>
      </c>
      <c r="J117" s="69">
        <v>19.282</v>
      </c>
      <c r="K117" s="69">
        <v>0.193</v>
      </c>
      <c r="L117" s="69">
        <v>68.694000000000003</v>
      </c>
      <c r="M117" s="69">
        <v>100.38699999999999</v>
      </c>
      <c r="N117" s="72">
        <v>9.1121583465009776E-3</v>
      </c>
      <c r="O117" s="72">
        <v>99.670828599994948</v>
      </c>
      <c r="P117" s="72">
        <v>0.3200592416585426</v>
      </c>
    </row>
    <row r="118" spans="1:16">
      <c r="A118" s="2" t="s">
        <v>216</v>
      </c>
      <c r="B118" s="5">
        <v>7117550</v>
      </c>
      <c r="C118" s="5">
        <v>3503860</v>
      </c>
      <c r="D118" s="2" t="s">
        <v>16</v>
      </c>
      <c r="E118" s="2" t="s">
        <v>213</v>
      </c>
      <c r="F118" s="69">
        <v>12.101000000000001</v>
      </c>
      <c r="G118" s="69">
        <v>0</v>
      </c>
      <c r="H118" s="69">
        <v>2.5999999999999999E-2</v>
      </c>
      <c r="I118" s="69">
        <v>0.12</v>
      </c>
      <c r="J118" s="69">
        <v>19.327999999999999</v>
      </c>
      <c r="K118" s="69">
        <v>0.27300000000000002</v>
      </c>
      <c r="L118" s="69">
        <v>68.182000000000002</v>
      </c>
      <c r="M118" s="69">
        <v>100.03</v>
      </c>
      <c r="N118" s="72">
        <v>0</v>
      </c>
      <c r="O118" s="72">
        <v>99.351759416771728</v>
      </c>
      <c r="P118" s="72">
        <v>0.64824058322826517</v>
      </c>
    </row>
    <row r="119" spans="1:16">
      <c r="A119" s="2" t="s">
        <v>19</v>
      </c>
      <c r="B119" s="2"/>
      <c r="C119" s="2"/>
      <c r="D119" s="2"/>
      <c r="E119" s="2"/>
      <c r="F119" s="69">
        <v>12.044</v>
      </c>
      <c r="G119" s="69">
        <v>0</v>
      </c>
      <c r="H119" s="69">
        <v>1.9E-2</v>
      </c>
      <c r="I119" s="69">
        <v>9.0999999999999998E-2</v>
      </c>
      <c r="J119" s="69">
        <v>19.341999999999999</v>
      </c>
      <c r="K119" s="69">
        <v>0.14399999999999999</v>
      </c>
      <c r="L119" s="69">
        <v>69.016999999999996</v>
      </c>
      <c r="M119" s="69">
        <v>100.657</v>
      </c>
      <c r="N119" s="72">
        <v>0</v>
      </c>
      <c r="O119" s="72">
        <v>99.505327635521041</v>
      </c>
      <c r="P119" s="72">
        <v>0.49467236447896368</v>
      </c>
    </row>
    <row r="120" spans="1:16">
      <c r="A120" s="2" t="s">
        <v>217</v>
      </c>
      <c r="B120" s="49">
        <v>7111711</v>
      </c>
      <c r="C120" s="49">
        <v>3519579</v>
      </c>
      <c r="D120" s="2" t="s">
        <v>218</v>
      </c>
      <c r="E120" s="2" t="s">
        <v>219</v>
      </c>
      <c r="F120" s="69">
        <v>4.22</v>
      </c>
      <c r="G120" s="69">
        <v>13.231999999999999</v>
      </c>
      <c r="H120" s="69">
        <v>0</v>
      </c>
      <c r="I120" s="69">
        <v>9.7000000000000003E-2</v>
      </c>
      <c r="J120" s="69">
        <v>30.788</v>
      </c>
      <c r="K120" s="69">
        <v>9.8000000000000004E-2</v>
      </c>
      <c r="L120" s="69">
        <v>51.704999999999998</v>
      </c>
      <c r="M120" s="69">
        <v>100.13999999999999</v>
      </c>
      <c r="N120" s="72">
        <v>63.057347148163565</v>
      </c>
      <c r="O120" s="72">
        <v>36.392264751441132</v>
      </c>
      <c r="P120" s="72">
        <v>0.55038810039532005</v>
      </c>
    </row>
    <row r="121" spans="1:16">
      <c r="A121" s="2" t="s">
        <v>19</v>
      </c>
      <c r="B121" s="2"/>
      <c r="C121" s="2"/>
      <c r="D121" s="2"/>
      <c r="E121" s="2"/>
      <c r="F121" s="69">
        <v>4.1580000000000004</v>
      </c>
      <c r="G121" s="69">
        <v>13.475</v>
      </c>
      <c r="H121" s="69">
        <v>0.01</v>
      </c>
      <c r="I121" s="69">
        <v>9.0999999999999998E-2</v>
      </c>
      <c r="J121" s="69">
        <v>30.181000000000001</v>
      </c>
      <c r="K121" s="69">
        <v>1.4999999999999999E-2</v>
      </c>
      <c r="L121" s="69">
        <v>51.926000000000002</v>
      </c>
      <c r="M121" s="69">
        <v>99.855999999999995</v>
      </c>
      <c r="N121" s="72">
        <v>63.839161906551702</v>
      </c>
      <c r="O121" s="72">
        <v>35.647519621048019</v>
      </c>
      <c r="P121" s="72">
        <v>0.51331847240028061</v>
      </c>
    </row>
    <row r="122" spans="1:16">
      <c r="A122" s="2" t="s">
        <v>220</v>
      </c>
      <c r="B122" s="5">
        <v>7114740</v>
      </c>
      <c r="C122" s="5">
        <v>3533170</v>
      </c>
      <c r="D122" s="2" t="s">
        <v>218</v>
      </c>
      <c r="E122" s="2" t="s">
        <v>219</v>
      </c>
      <c r="F122" s="69">
        <v>8.2840000000000007</v>
      </c>
      <c r="G122" s="69">
        <v>6.5659999999999998</v>
      </c>
      <c r="H122" s="69">
        <v>0</v>
      </c>
      <c r="I122" s="69">
        <v>0.20200000000000001</v>
      </c>
      <c r="J122" s="69">
        <v>24.963999999999999</v>
      </c>
      <c r="K122" s="69">
        <v>3.9E-2</v>
      </c>
      <c r="L122" s="69">
        <v>60.222000000000001</v>
      </c>
      <c r="M122" s="69">
        <v>100.27700000000002</v>
      </c>
      <c r="N122" s="72">
        <v>30.122897469910487</v>
      </c>
      <c r="O122" s="72">
        <v>68.773699092957159</v>
      </c>
      <c r="P122" s="72">
        <v>1.1034034371323587</v>
      </c>
    </row>
    <row r="123" spans="1:16">
      <c r="A123" s="2" t="s">
        <v>19</v>
      </c>
      <c r="B123" s="2"/>
      <c r="C123" s="2"/>
      <c r="D123" s="2"/>
      <c r="E123" s="2"/>
      <c r="F123" s="69">
        <v>7.5590000000000002</v>
      </c>
      <c r="G123" s="69">
        <v>6.9950000000000001</v>
      </c>
      <c r="H123" s="69">
        <v>0</v>
      </c>
      <c r="I123" s="69">
        <v>0.22</v>
      </c>
      <c r="J123" s="69">
        <v>25.486999999999998</v>
      </c>
      <c r="K123" s="69">
        <v>9.2999999999999999E-2</v>
      </c>
      <c r="L123" s="69">
        <v>59.844000000000001</v>
      </c>
      <c r="M123" s="69">
        <v>100.19800000000001</v>
      </c>
      <c r="N123" s="72">
        <v>33.411616693405321</v>
      </c>
      <c r="O123" s="72">
        <v>65.337204007712529</v>
      </c>
      <c r="P123" s="72">
        <v>1.2511792988821482</v>
      </c>
    </row>
    <row r="124" spans="1:16">
      <c r="A124" s="2" t="s">
        <v>221</v>
      </c>
      <c r="B124" s="5">
        <v>7111650</v>
      </c>
      <c r="C124" s="5">
        <v>3524100</v>
      </c>
      <c r="D124" s="2" t="s">
        <v>218</v>
      </c>
      <c r="E124" s="2" t="s">
        <v>219</v>
      </c>
      <c r="F124" s="69">
        <v>10.157999999999999</v>
      </c>
      <c r="G124" s="69">
        <v>3.2770000000000001</v>
      </c>
      <c r="H124" s="69">
        <v>4.0000000000000001E-3</v>
      </c>
      <c r="I124" s="69">
        <v>0.245</v>
      </c>
      <c r="J124" s="69">
        <v>22.315999999999999</v>
      </c>
      <c r="K124" s="69">
        <v>6.4000000000000001E-2</v>
      </c>
      <c r="L124" s="69">
        <v>64.536000000000001</v>
      </c>
      <c r="M124" s="69">
        <v>100.60000000000001</v>
      </c>
      <c r="N124" s="72">
        <v>14.928847232767401</v>
      </c>
      <c r="O124" s="72">
        <v>83.742219985130163</v>
      </c>
      <c r="P124" s="72">
        <v>1.3289327821024417</v>
      </c>
    </row>
    <row r="125" spans="1:16">
      <c r="A125" s="2" t="s">
        <v>19</v>
      </c>
      <c r="B125" s="2"/>
      <c r="C125" s="2"/>
      <c r="D125" s="2"/>
      <c r="E125" s="2"/>
      <c r="F125" s="69">
        <v>9.8279999999999994</v>
      </c>
      <c r="G125" s="69">
        <v>3.2290000000000001</v>
      </c>
      <c r="H125" s="69">
        <v>4.0000000000000001E-3</v>
      </c>
      <c r="I125" s="69">
        <v>0.33400000000000002</v>
      </c>
      <c r="J125" s="69">
        <v>22.192</v>
      </c>
      <c r="K125" s="69">
        <v>0.11700000000000001</v>
      </c>
      <c r="L125" s="69">
        <v>63.716999999999999</v>
      </c>
      <c r="M125" s="69">
        <v>99.421000000000006</v>
      </c>
      <c r="N125" s="72">
        <v>15.080620420756343</v>
      </c>
      <c r="O125" s="72">
        <v>83.062068161633789</v>
      </c>
      <c r="P125" s="72">
        <v>1.857311417609846</v>
      </c>
    </row>
    <row r="126" spans="1:16">
      <c r="A126" s="2" t="s">
        <v>222</v>
      </c>
      <c r="B126" s="5">
        <v>7114975</v>
      </c>
      <c r="C126" s="5">
        <v>3541384</v>
      </c>
      <c r="D126" s="2" t="s">
        <v>218</v>
      </c>
      <c r="E126" s="2" t="s">
        <v>213</v>
      </c>
      <c r="F126" s="69">
        <v>11.554</v>
      </c>
      <c r="G126" s="69">
        <v>0</v>
      </c>
      <c r="H126" s="69">
        <v>1.256</v>
      </c>
      <c r="I126" s="69">
        <v>0.182</v>
      </c>
      <c r="J126" s="69">
        <v>20.523</v>
      </c>
      <c r="K126" s="69">
        <v>8.5000000000000006E-2</v>
      </c>
      <c r="L126" s="69">
        <v>67.724999999999994</v>
      </c>
      <c r="M126" s="69">
        <v>101.32499999999999</v>
      </c>
      <c r="N126" s="72">
        <v>0</v>
      </c>
      <c r="O126" s="72">
        <v>98.974202339551539</v>
      </c>
      <c r="P126" s="72">
        <v>1.0257976604484578</v>
      </c>
    </row>
    <row r="127" spans="1:16">
      <c r="A127" s="2" t="s">
        <v>19</v>
      </c>
      <c r="B127" s="2"/>
      <c r="C127" s="2"/>
      <c r="D127" s="2"/>
      <c r="E127" s="2"/>
      <c r="F127" s="69">
        <v>11.279</v>
      </c>
      <c r="G127" s="69">
        <v>0</v>
      </c>
      <c r="H127" s="69">
        <v>1.5920000000000001</v>
      </c>
      <c r="I127" s="69">
        <v>0.17699999999999999</v>
      </c>
      <c r="J127" s="69">
        <v>20.603999999999999</v>
      </c>
      <c r="K127" s="69">
        <v>0</v>
      </c>
      <c r="L127" s="69">
        <v>66.942999999999998</v>
      </c>
      <c r="M127" s="69">
        <v>100.595</v>
      </c>
      <c r="N127" s="72">
        <v>0</v>
      </c>
      <c r="O127" s="72">
        <v>98.978020689993244</v>
      </c>
      <c r="P127" s="72">
        <v>1.0219793100067625</v>
      </c>
    </row>
    <row r="128" spans="1:16">
      <c r="A128" s="2" t="s">
        <v>223</v>
      </c>
      <c r="B128" s="5">
        <v>7111958</v>
      </c>
      <c r="C128" s="5">
        <v>3539196</v>
      </c>
      <c r="D128" s="2" t="s">
        <v>218</v>
      </c>
      <c r="E128" s="2" t="s">
        <v>213</v>
      </c>
      <c r="F128" s="69">
        <v>11.771000000000001</v>
      </c>
      <c r="G128" s="69">
        <v>0</v>
      </c>
      <c r="H128" s="69">
        <v>1.1950000000000001</v>
      </c>
      <c r="I128" s="69">
        <v>0.17199999999999999</v>
      </c>
      <c r="J128" s="69">
        <v>20.222000000000001</v>
      </c>
      <c r="K128" s="69">
        <v>4.4999999999999998E-2</v>
      </c>
      <c r="L128" s="69">
        <v>67.203000000000003</v>
      </c>
      <c r="M128" s="69">
        <v>100.608</v>
      </c>
      <c r="N128" s="72">
        <v>0</v>
      </c>
      <c r="O128" s="72">
        <v>99.04772960829014</v>
      </c>
      <c r="P128" s="72">
        <v>0.95227039170987304</v>
      </c>
    </row>
    <row r="129" spans="1:16">
      <c r="A129" s="2" t="s">
        <v>19</v>
      </c>
      <c r="B129" s="2"/>
      <c r="C129" s="2"/>
      <c r="D129" s="2"/>
      <c r="E129" s="2"/>
      <c r="F129" s="69">
        <v>11.006</v>
      </c>
      <c r="G129" s="69">
        <v>0</v>
      </c>
      <c r="H129" s="69">
        <v>1.633</v>
      </c>
      <c r="I129" s="69">
        <v>0.17499999999999999</v>
      </c>
      <c r="J129" s="69">
        <v>20.803000000000001</v>
      </c>
      <c r="K129" s="69">
        <v>0.06</v>
      </c>
      <c r="L129" s="69">
        <v>66.622</v>
      </c>
      <c r="M129" s="69">
        <v>100.29899999999999</v>
      </c>
      <c r="N129" s="72">
        <v>0</v>
      </c>
      <c r="O129" s="72">
        <v>98.964645011123878</v>
      </c>
      <c r="P129" s="72">
        <v>1.0353549888761264</v>
      </c>
    </row>
    <row r="130" spans="1:16">
      <c r="A130" s="2" t="s">
        <v>224</v>
      </c>
      <c r="B130" s="5">
        <v>7108790</v>
      </c>
      <c r="C130" s="5">
        <v>3532953</v>
      </c>
      <c r="D130" s="2" t="s">
        <v>225</v>
      </c>
      <c r="E130" s="2" t="s">
        <v>213</v>
      </c>
      <c r="F130" s="69">
        <v>11.8</v>
      </c>
      <c r="G130" s="69">
        <v>0</v>
      </c>
      <c r="H130" s="69">
        <v>0.76300000000000001</v>
      </c>
      <c r="I130" s="69">
        <v>0.11799999999999999</v>
      </c>
      <c r="J130" s="69">
        <v>20</v>
      </c>
      <c r="K130" s="69">
        <v>0.08</v>
      </c>
      <c r="L130" s="69">
        <v>67.686000000000007</v>
      </c>
      <c r="M130" s="69">
        <v>100.447</v>
      </c>
      <c r="N130" s="72">
        <v>0</v>
      </c>
      <c r="O130" s="72">
        <v>99.346339055766848</v>
      </c>
      <c r="P130" s="72">
        <v>0.65366094423316634</v>
      </c>
    </row>
    <row r="131" spans="1:16">
      <c r="A131" s="2" t="s">
        <v>19</v>
      </c>
      <c r="B131" s="2"/>
      <c r="C131" s="2"/>
      <c r="D131" s="2"/>
      <c r="E131" s="2"/>
      <c r="F131" s="69">
        <v>11.271000000000001</v>
      </c>
      <c r="G131" s="69">
        <v>0</v>
      </c>
      <c r="H131" s="69">
        <v>1.403</v>
      </c>
      <c r="I131" s="69">
        <v>0.184</v>
      </c>
      <c r="J131" s="69">
        <v>20.488</v>
      </c>
      <c r="K131" s="69">
        <v>0.08</v>
      </c>
      <c r="L131" s="69">
        <v>67.367000000000004</v>
      </c>
      <c r="M131" s="69">
        <v>100.79300000000001</v>
      </c>
      <c r="N131" s="72">
        <v>0</v>
      </c>
      <c r="O131" s="72">
        <v>98.937286887923221</v>
      </c>
      <c r="P131" s="72">
        <v>1.0627131120767823</v>
      </c>
    </row>
    <row r="132" spans="1:16">
      <c r="A132" s="2" t="s">
        <v>226</v>
      </c>
      <c r="B132" s="5">
        <v>7127820</v>
      </c>
      <c r="C132" s="5">
        <v>3545059</v>
      </c>
      <c r="D132" s="2" t="s">
        <v>227</v>
      </c>
      <c r="E132" s="2" t="s">
        <v>213</v>
      </c>
      <c r="F132" s="69">
        <v>11.438000000000001</v>
      </c>
      <c r="G132" s="69">
        <v>0</v>
      </c>
      <c r="H132" s="69">
        <v>1.7290000000000001</v>
      </c>
      <c r="I132" s="69">
        <v>0.161</v>
      </c>
      <c r="J132" s="69">
        <v>20.68</v>
      </c>
      <c r="K132" s="69">
        <v>9.9000000000000005E-2</v>
      </c>
      <c r="L132" s="69">
        <v>66.206999999999994</v>
      </c>
      <c r="M132" s="69">
        <v>100.31399999999999</v>
      </c>
      <c r="N132" s="72">
        <v>0</v>
      </c>
      <c r="O132" s="72">
        <v>99.082359039047347</v>
      </c>
      <c r="P132" s="72">
        <v>0.91764096095265646</v>
      </c>
    </row>
    <row r="133" spans="1:16">
      <c r="A133" s="2" t="s">
        <v>19</v>
      </c>
      <c r="B133" s="2"/>
      <c r="C133" s="2"/>
      <c r="D133" s="2"/>
      <c r="E133" s="2"/>
      <c r="F133" s="69">
        <v>10.5</v>
      </c>
      <c r="G133" s="69">
        <v>0</v>
      </c>
      <c r="H133" s="69">
        <v>2.3439999999999999</v>
      </c>
      <c r="I133" s="69">
        <v>0.21199999999999999</v>
      </c>
      <c r="J133" s="69">
        <v>21.241</v>
      </c>
      <c r="K133" s="69">
        <v>0.115</v>
      </c>
      <c r="L133" s="69">
        <v>66.055000000000007</v>
      </c>
      <c r="M133" s="69">
        <v>100.467</v>
      </c>
      <c r="N133" s="72">
        <v>0</v>
      </c>
      <c r="O133" s="72">
        <v>98.688960414023086</v>
      </c>
      <c r="P133" s="72">
        <v>1.3110395859769122</v>
      </c>
    </row>
    <row r="134" spans="1:16">
      <c r="A134" s="2" t="s">
        <v>228</v>
      </c>
      <c r="B134" s="5">
        <v>7117130</v>
      </c>
      <c r="C134" s="5">
        <v>3543390</v>
      </c>
      <c r="D134" s="2" t="s">
        <v>227</v>
      </c>
      <c r="E134" s="2" t="s">
        <v>213</v>
      </c>
      <c r="F134" s="69">
        <v>10.433</v>
      </c>
      <c r="G134" s="69">
        <v>0</v>
      </c>
      <c r="H134" s="69">
        <v>2.4550000000000001</v>
      </c>
      <c r="I134" s="69">
        <v>0.28000000000000003</v>
      </c>
      <c r="J134" s="69">
        <v>21.302</v>
      </c>
      <c r="K134" s="69">
        <v>0.23400000000000001</v>
      </c>
      <c r="L134" s="69">
        <v>65.667000000000002</v>
      </c>
      <c r="M134" s="69">
        <v>100.37100000000001</v>
      </c>
      <c r="N134" s="72">
        <v>0</v>
      </c>
      <c r="O134" s="72">
        <v>98.264808132437068</v>
      </c>
      <c r="P134" s="72">
        <v>1.7351918675629388</v>
      </c>
    </row>
    <row r="135" spans="1:16">
      <c r="A135" s="2" t="s">
        <v>19</v>
      </c>
      <c r="B135" s="2"/>
      <c r="C135" s="2"/>
      <c r="D135" s="2"/>
      <c r="E135" s="2"/>
      <c r="F135" s="69">
        <v>12.06</v>
      </c>
      <c r="G135" s="69">
        <v>0</v>
      </c>
      <c r="H135" s="69">
        <v>0.309</v>
      </c>
      <c r="I135" s="69">
        <v>0.15</v>
      </c>
      <c r="J135" s="69">
        <v>19.96</v>
      </c>
      <c r="K135" s="69">
        <v>6.4000000000000001E-2</v>
      </c>
      <c r="L135" s="69">
        <v>68.703000000000003</v>
      </c>
      <c r="M135" s="69">
        <v>101.24600000000001</v>
      </c>
      <c r="N135" s="72">
        <v>0</v>
      </c>
      <c r="O135" s="72">
        <v>99.188282348873585</v>
      </c>
      <c r="P135" s="72">
        <v>0.81171765112642513</v>
      </c>
    </row>
    <row r="137" spans="1:16" ht="16.5">
      <c r="A137" s="61" t="s">
        <v>292</v>
      </c>
    </row>
    <row r="138" spans="1:16" ht="16.5">
      <c r="A138" s="61"/>
      <c r="F138" s="3" t="s">
        <v>0</v>
      </c>
      <c r="G138" s="3" t="s">
        <v>0</v>
      </c>
      <c r="H138" s="3" t="s">
        <v>0</v>
      </c>
      <c r="I138" s="3" t="s">
        <v>0</v>
      </c>
      <c r="J138" s="3" t="s">
        <v>0</v>
      </c>
      <c r="K138" s="3" t="s">
        <v>0</v>
      </c>
      <c r="L138" s="3" t="s">
        <v>0</v>
      </c>
      <c r="M138" s="3" t="s">
        <v>0</v>
      </c>
      <c r="N138" s="3" t="s">
        <v>0</v>
      </c>
    </row>
    <row r="139" spans="1:16">
      <c r="A139" s="66"/>
      <c r="B139" s="65"/>
      <c r="C139" s="65"/>
      <c r="D139" s="65"/>
      <c r="E139" s="65"/>
      <c r="F139" s="4" t="s">
        <v>4</v>
      </c>
      <c r="G139" s="4" t="s">
        <v>5</v>
      </c>
      <c r="H139" s="4" t="s">
        <v>6</v>
      </c>
      <c r="I139" s="4" t="s">
        <v>7</v>
      </c>
      <c r="J139" s="4" t="s">
        <v>8</v>
      </c>
      <c r="K139" s="4" t="s">
        <v>9</v>
      </c>
      <c r="L139" s="4" t="s">
        <v>10</v>
      </c>
      <c r="M139" s="4" t="s">
        <v>11</v>
      </c>
      <c r="N139" s="4" t="s">
        <v>12</v>
      </c>
      <c r="O139" s="4" t="s">
        <v>13</v>
      </c>
      <c r="P139" s="73" t="s">
        <v>14</v>
      </c>
    </row>
    <row r="140" spans="1:16">
      <c r="A140" s="10"/>
      <c r="F140" s="68">
        <v>2.5999999999999999E-2</v>
      </c>
      <c r="G140" s="68">
        <v>3.923</v>
      </c>
      <c r="H140" s="68">
        <v>0.57499999999999996</v>
      </c>
      <c r="I140" s="68">
        <v>5.3999999999999999E-2</v>
      </c>
      <c r="J140" s="68">
        <v>10.769</v>
      </c>
      <c r="K140" s="68">
        <v>7.0000000000000001E-3</v>
      </c>
      <c r="L140" s="68">
        <v>22.887</v>
      </c>
      <c r="M140" s="68">
        <v>22.951000000000001</v>
      </c>
      <c r="N140" s="68">
        <v>39.921999999999997</v>
      </c>
      <c r="O140" s="68">
        <v>101.114</v>
      </c>
      <c r="P140" s="38" t="s">
        <v>231</v>
      </c>
    </row>
    <row r="141" spans="1:16">
      <c r="A141" s="10"/>
      <c r="F141" s="68">
        <v>0</v>
      </c>
      <c r="G141" s="68">
        <v>4.008</v>
      </c>
      <c r="H141" s="68">
        <v>0.60199999999999998</v>
      </c>
      <c r="I141" s="68">
        <v>5.6000000000000001E-2</v>
      </c>
      <c r="J141" s="68">
        <v>11.103</v>
      </c>
      <c r="K141" s="68">
        <v>2.1999999999999999E-2</v>
      </c>
      <c r="L141" s="68">
        <v>22.588999999999999</v>
      </c>
      <c r="M141" s="68">
        <v>23.977</v>
      </c>
      <c r="N141" s="68">
        <v>39.960999999999999</v>
      </c>
      <c r="O141" s="68">
        <v>102.318</v>
      </c>
      <c r="P141" s="38" t="s">
        <v>231</v>
      </c>
    </row>
    <row r="142" spans="1:16">
      <c r="A142" s="10"/>
      <c r="F142" s="68">
        <v>6.6000000000000003E-2</v>
      </c>
      <c r="G142" s="68">
        <v>3.9689999999999999</v>
      </c>
      <c r="H142" s="68">
        <v>0.60799999999999998</v>
      </c>
      <c r="I142" s="68">
        <v>3.4000000000000002E-2</v>
      </c>
      <c r="J142" s="68">
        <v>10.903</v>
      </c>
      <c r="K142" s="68">
        <v>2.5999999999999999E-2</v>
      </c>
      <c r="L142" s="68">
        <v>22.672000000000001</v>
      </c>
      <c r="M142" s="68">
        <v>23.306000000000001</v>
      </c>
      <c r="N142" s="68">
        <v>40.460999999999999</v>
      </c>
      <c r="O142" s="68">
        <v>102.045</v>
      </c>
      <c r="P142" s="38" t="s">
        <v>231</v>
      </c>
    </row>
    <row r="143" spans="1:16">
      <c r="A143" s="10"/>
      <c r="F143" s="68">
        <v>1.2999999999999999E-2</v>
      </c>
      <c r="G143" s="68">
        <v>4.1159999999999997</v>
      </c>
      <c r="H143" s="68">
        <v>0.57899999999999996</v>
      </c>
      <c r="I143" s="68">
        <v>6.3E-2</v>
      </c>
      <c r="J143" s="68">
        <v>10.858000000000001</v>
      </c>
      <c r="K143" s="68">
        <v>1.9E-2</v>
      </c>
      <c r="L143" s="68">
        <v>22.876999999999999</v>
      </c>
      <c r="M143" s="68">
        <v>22.873999999999999</v>
      </c>
      <c r="N143" s="68">
        <v>40.536000000000001</v>
      </c>
      <c r="O143" s="68">
        <v>101.935</v>
      </c>
      <c r="P143" s="38" t="s">
        <v>231</v>
      </c>
    </row>
    <row r="144" spans="1:16">
      <c r="A144" s="10"/>
      <c r="F144" s="68">
        <v>0.04</v>
      </c>
      <c r="G144" s="68">
        <v>3.988</v>
      </c>
      <c r="H144" s="68">
        <v>0.60399999999999998</v>
      </c>
      <c r="I144" s="68">
        <v>3.5000000000000003E-2</v>
      </c>
      <c r="J144" s="68">
        <v>10.789</v>
      </c>
      <c r="K144" s="68">
        <v>0</v>
      </c>
      <c r="L144" s="68">
        <v>22.832000000000001</v>
      </c>
      <c r="M144" s="68">
        <v>23.395</v>
      </c>
      <c r="N144" s="68">
        <v>39.841999999999999</v>
      </c>
      <c r="O144" s="68">
        <v>101.52499999999999</v>
      </c>
      <c r="P144" s="38" t="s">
        <v>231</v>
      </c>
    </row>
    <row r="145" spans="1:16">
      <c r="A145" s="10"/>
      <c r="F145" s="68">
        <v>0</v>
      </c>
      <c r="G145" s="68">
        <v>3.9380000000000002</v>
      </c>
      <c r="H145" s="68">
        <v>0.51</v>
      </c>
      <c r="I145" s="68">
        <v>6.7000000000000004E-2</v>
      </c>
      <c r="J145" s="68">
        <v>10.72</v>
      </c>
      <c r="K145" s="68">
        <v>0</v>
      </c>
      <c r="L145" s="68">
        <v>22.809000000000001</v>
      </c>
      <c r="M145" s="68">
        <v>23.638000000000002</v>
      </c>
      <c r="N145" s="68">
        <v>40.442999999999998</v>
      </c>
      <c r="O145" s="68">
        <v>102.125</v>
      </c>
      <c r="P145" s="38" t="s">
        <v>231</v>
      </c>
    </row>
    <row r="146" spans="1:16">
      <c r="A146" s="10"/>
      <c r="F146" s="68">
        <v>0</v>
      </c>
      <c r="G146" s="68">
        <v>4.1349999999999998</v>
      </c>
      <c r="H146" s="68">
        <v>0.54100000000000004</v>
      </c>
      <c r="I146" s="68">
        <v>6.4000000000000001E-2</v>
      </c>
      <c r="J146" s="68">
        <v>10.722</v>
      </c>
      <c r="K146" s="68">
        <v>0</v>
      </c>
      <c r="L146" s="68">
        <v>22.71</v>
      </c>
      <c r="M146" s="68">
        <v>24.126999999999999</v>
      </c>
      <c r="N146" s="68">
        <v>39.637999999999998</v>
      </c>
      <c r="O146" s="68">
        <v>101.93699999999998</v>
      </c>
      <c r="P146" s="38" t="s">
        <v>231</v>
      </c>
    </row>
    <row r="147" spans="1:16">
      <c r="A147" s="66"/>
      <c r="B147" s="67"/>
      <c r="C147" s="67"/>
      <c r="D147" s="67"/>
      <c r="E147" s="67"/>
      <c r="F147" s="74">
        <v>0.113</v>
      </c>
      <c r="G147" s="74">
        <v>4.0369999999999999</v>
      </c>
      <c r="H147" s="74">
        <v>0.54200000000000004</v>
      </c>
      <c r="I147" s="74">
        <v>4.5999999999999999E-2</v>
      </c>
      <c r="J147" s="74">
        <v>11.048</v>
      </c>
      <c r="K147" s="74">
        <v>0.02</v>
      </c>
      <c r="L147" s="74">
        <v>22.917999999999999</v>
      </c>
      <c r="M147" s="74">
        <v>23.652999999999999</v>
      </c>
      <c r="N147" s="74">
        <v>40.098999999999997</v>
      </c>
      <c r="O147" s="74">
        <v>102.476</v>
      </c>
      <c r="P147" s="75" t="s">
        <v>231</v>
      </c>
    </row>
    <row r="148" spans="1:16">
      <c r="A148" s="10"/>
      <c r="F148" s="68"/>
      <c r="G148" s="68">
        <v>4.2</v>
      </c>
      <c r="H148" s="68">
        <v>0.59</v>
      </c>
      <c r="I148" s="68"/>
      <c r="J148" s="68">
        <v>10.7</v>
      </c>
      <c r="K148" s="68"/>
      <c r="L148" s="68">
        <v>22.05</v>
      </c>
      <c r="M148" s="68">
        <v>23.27</v>
      </c>
      <c r="N148" s="68">
        <v>39.19</v>
      </c>
      <c r="O148" s="68">
        <v>100</v>
      </c>
      <c r="P148" s="38" t="s">
        <v>232</v>
      </c>
    </row>
    <row r="149" spans="1:16">
      <c r="A149" s="10"/>
      <c r="F149" s="68"/>
      <c r="G149" s="68"/>
      <c r="H149" s="68"/>
      <c r="I149" s="68"/>
      <c r="J149" s="68"/>
      <c r="K149" s="68"/>
      <c r="L149" s="68"/>
      <c r="M149" s="68"/>
      <c r="N149" s="68"/>
      <c r="O149" s="68"/>
      <c r="P149" s="38"/>
    </row>
    <row r="150" spans="1:16">
      <c r="A150" s="10"/>
      <c r="F150" s="68">
        <v>0.20300000000000001</v>
      </c>
      <c r="G150" s="68">
        <v>0.13300000000000001</v>
      </c>
      <c r="H150" s="68">
        <v>0.13100000000000001</v>
      </c>
      <c r="I150" s="68">
        <v>1.5089999999999999</v>
      </c>
      <c r="J150" s="68">
        <v>19.613</v>
      </c>
      <c r="K150" s="68">
        <v>9.6989999999999998</v>
      </c>
      <c r="L150" s="68">
        <v>15.164</v>
      </c>
      <c r="M150" s="68">
        <v>9.7940000000000005</v>
      </c>
      <c r="N150" s="68">
        <v>38.173000000000002</v>
      </c>
      <c r="O150" s="68">
        <v>94.418999999999997</v>
      </c>
      <c r="P150" s="38" t="s">
        <v>32</v>
      </c>
    </row>
    <row r="151" spans="1:16">
      <c r="A151" s="10"/>
      <c r="F151" s="68">
        <v>0.104</v>
      </c>
      <c r="G151" s="68">
        <v>0</v>
      </c>
      <c r="H151" s="68">
        <v>7.5999999999999998E-2</v>
      </c>
      <c r="I151" s="68">
        <v>1.6970000000000001</v>
      </c>
      <c r="J151" s="68">
        <v>19.786000000000001</v>
      </c>
      <c r="K151" s="68">
        <v>9.9019999999999992</v>
      </c>
      <c r="L151" s="68">
        <v>15.464</v>
      </c>
      <c r="M151" s="68">
        <v>9.1029999999999998</v>
      </c>
      <c r="N151" s="68">
        <v>38.215000000000003</v>
      </c>
      <c r="O151" s="68">
        <v>94.346999999999994</v>
      </c>
      <c r="P151" s="38" t="s">
        <v>32</v>
      </c>
    </row>
    <row r="152" spans="1:16">
      <c r="A152" s="10"/>
      <c r="F152" s="68">
        <v>0.127</v>
      </c>
      <c r="G152" s="68">
        <v>3.0000000000000001E-3</v>
      </c>
      <c r="H152" s="68">
        <v>7.5999999999999998E-2</v>
      </c>
      <c r="I152" s="68">
        <v>1.647</v>
      </c>
      <c r="J152" s="68">
        <v>20.228000000000002</v>
      </c>
      <c r="K152" s="68">
        <v>9.8740000000000006</v>
      </c>
      <c r="L152" s="68">
        <v>15.208</v>
      </c>
      <c r="M152" s="68">
        <v>9.109</v>
      </c>
      <c r="N152" s="68">
        <v>38.621000000000002</v>
      </c>
      <c r="O152" s="68">
        <v>94.893000000000001</v>
      </c>
      <c r="P152" s="38" t="s">
        <v>32</v>
      </c>
    </row>
    <row r="153" spans="1:16">
      <c r="A153" s="66"/>
      <c r="B153" s="67"/>
      <c r="C153" s="67"/>
      <c r="D153" s="67"/>
      <c r="E153" s="67"/>
      <c r="F153" s="74">
        <v>0.23100000000000001</v>
      </c>
      <c r="G153" s="74">
        <v>2.8000000000000001E-2</v>
      </c>
      <c r="H153" s="74">
        <v>6.5000000000000002E-2</v>
      </c>
      <c r="I153" s="74">
        <v>1.544</v>
      </c>
      <c r="J153" s="74">
        <v>20.472999999999999</v>
      </c>
      <c r="K153" s="74">
        <v>9.9369999999999994</v>
      </c>
      <c r="L153" s="74">
        <v>15.182</v>
      </c>
      <c r="M153" s="74">
        <v>9.5310000000000006</v>
      </c>
      <c r="N153" s="74">
        <v>38.853999999999999</v>
      </c>
      <c r="O153" s="74">
        <v>95.844999999999999</v>
      </c>
      <c r="P153" s="75" t="s">
        <v>32</v>
      </c>
    </row>
    <row r="154" spans="1:16">
      <c r="A154" s="10"/>
      <c r="F154" s="68"/>
      <c r="G154" s="68">
        <v>0.1</v>
      </c>
      <c r="H154" s="68">
        <v>0.04</v>
      </c>
      <c r="I154" s="68">
        <v>1.77</v>
      </c>
      <c r="J154" s="68">
        <v>19.52</v>
      </c>
      <c r="K154" s="68">
        <v>9.91</v>
      </c>
      <c r="L154" s="68">
        <v>15.13</v>
      </c>
      <c r="M154" s="68">
        <v>10.72</v>
      </c>
      <c r="N154" s="68">
        <v>38.72</v>
      </c>
      <c r="O154" s="68">
        <v>95.91</v>
      </c>
      <c r="P154" s="38" t="s">
        <v>233</v>
      </c>
    </row>
    <row r="155" spans="1:16">
      <c r="A155" s="10"/>
      <c r="F155" s="68"/>
      <c r="G155" s="68"/>
      <c r="H155" s="68"/>
      <c r="I155" s="68"/>
      <c r="J155" s="68"/>
      <c r="K155" s="68"/>
      <c r="L155" s="68"/>
      <c r="M155" s="68"/>
      <c r="N155" s="68"/>
      <c r="O155" s="68"/>
    </row>
    <row r="156" spans="1:16">
      <c r="A156" s="10"/>
      <c r="F156" s="68">
        <v>4.524</v>
      </c>
      <c r="G156" s="68">
        <v>12.214</v>
      </c>
      <c r="H156" s="68" t="s">
        <v>235</v>
      </c>
      <c r="I156" s="68">
        <v>6.5000000000000002E-2</v>
      </c>
      <c r="J156" s="68">
        <v>7.0000000000000007E-2</v>
      </c>
      <c r="K156" s="68">
        <v>0.28000000000000003</v>
      </c>
      <c r="L156" s="68">
        <v>29.187000000000001</v>
      </c>
      <c r="M156" s="68">
        <v>0.48499999999999999</v>
      </c>
      <c r="N156" s="68">
        <v>53.423000000000002</v>
      </c>
      <c r="O156" s="68">
        <v>100.248</v>
      </c>
      <c r="P156" s="9" t="s">
        <v>165</v>
      </c>
    </row>
    <row r="157" spans="1:16">
      <c r="A157" s="10"/>
      <c r="F157" s="68">
        <v>4.4800000000000004</v>
      </c>
      <c r="G157" s="68">
        <v>12.131</v>
      </c>
      <c r="H157" s="68" t="s">
        <v>235</v>
      </c>
      <c r="I157" s="68">
        <v>7.4999999999999997E-2</v>
      </c>
      <c r="J157" s="68">
        <v>9.8000000000000004E-2</v>
      </c>
      <c r="K157" s="68">
        <v>0.25</v>
      </c>
      <c r="L157" s="68">
        <v>29.050999999999998</v>
      </c>
      <c r="M157" s="68">
        <v>0.495</v>
      </c>
      <c r="N157" s="68">
        <v>53.000999999999998</v>
      </c>
      <c r="O157" s="68">
        <v>99.580999999999989</v>
      </c>
      <c r="P157" s="9" t="s">
        <v>165</v>
      </c>
    </row>
    <row r="158" spans="1:16">
      <c r="F158" s="68">
        <v>4.47</v>
      </c>
      <c r="G158" s="68">
        <v>12.141</v>
      </c>
      <c r="H158" s="68" t="s">
        <v>235</v>
      </c>
      <c r="I158" s="68">
        <v>8.7999999999999995E-2</v>
      </c>
      <c r="J158" s="68">
        <v>0.1</v>
      </c>
      <c r="K158" s="68">
        <v>0.246</v>
      </c>
      <c r="L158" s="68">
        <v>29.111000000000001</v>
      </c>
      <c r="M158" s="68">
        <v>0.48199999999999998</v>
      </c>
      <c r="N158" s="68">
        <v>53.25</v>
      </c>
      <c r="O158" s="68">
        <v>99.888000000000005</v>
      </c>
      <c r="P158" s="9" t="s">
        <v>165</v>
      </c>
    </row>
    <row r="159" spans="1:16">
      <c r="A159" s="10"/>
      <c r="F159" s="68">
        <v>4.4249999999999998</v>
      </c>
      <c r="G159" s="68">
        <v>12.08</v>
      </c>
      <c r="H159" s="68" t="s">
        <v>235</v>
      </c>
      <c r="I159" s="68">
        <v>9.9000000000000005E-2</v>
      </c>
      <c r="J159" s="68">
        <v>9.8000000000000004E-2</v>
      </c>
      <c r="K159" s="68">
        <v>0.41099999999999998</v>
      </c>
      <c r="L159" s="68">
        <v>28.984999999999999</v>
      </c>
      <c r="M159" s="68">
        <v>0.39</v>
      </c>
      <c r="N159" s="68">
        <v>53.8</v>
      </c>
      <c r="O159" s="68">
        <v>100.288</v>
      </c>
      <c r="P159" s="9" t="s">
        <v>165</v>
      </c>
    </row>
    <row r="160" spans="1:16">
      <c r="F160" s="68">
        <v>4.49</v>
      </c>
      <c r="G160" s="68">
        <v>12.068</v>
      </c>
      <c r="H160" s="68" t="s">
        <v>235</v>
      </c>
      <c r="I160" s="68">
        <v>5.5E-2</v>
      </c>
      <c r="J160" s="68">
        <v>0.15</v>
      </c>
      <c r="K160" s="68">
        <v>0.42559999999999998</v>
      </c>
      <c r="L160" s="68">
        <v>28.75</v>
      </c>
      <c r="M160" s="68">
        <v>0.495</v>
      </c>
      <c r="N160" s="68">
        <v>53.040999999999997</v>
      </c>
      <c r="O160" s="68">
        <v>99.474599999999981</v>
      </c>
      <c r="P160" s="9" t="s">
        <v>165</v>
      </c>
    </row>
    <row r="161" spans="1:16">
      <c r="A161" s="67"/>
      <c r="B161" s="67"/>
      <c r="C161" s="67"/>
      <c r="D161" s="67"/>
      <c r="E161" s="67"/>
      <c r="F161" s="74">
        <v>4.5419999999999998</v>
      </c>
      <c r="G161" s="74">
        <v>11.958</v>
      </c>
      <c r="H161" s="74" t="s">
        <v>235</v>
      </c>
      <c r="I161" s="74">
        <v>7.4999999999999997E-2</v>
      </c>
      <c r="J161" s="74">
        <v>0.115</v>
      </c>
      <c r="K161" s="74">
        <v>0.38600000000000001</v>
      </c>
      <c r="L161" s="74">
        <v>29.353999999999999</v>
      </c>
      <c r="M161" s="74">
        <v>0.38</v>
      </c>
      <c r="N161" s="74">
        <v>53.21</v>
      </c>
      <c r="O161" s="74">
        <v>100.02</v>
      </c>
      <c r="P161" s="67" t="s">
        <v>165</v>
      </c>
    </row>
    <row r="162" spans="1:16">
      <c r="A162" s="10"/>
      <c r="F162" s="68">
        <v>4.3499999999999996</v>
      </c>
      <c r="G162" s="68">
        <v>11.8</v>
      </c>
      <c r="H162" s="68"/>
      <c r="I162" s="68">
        <v>7.0000000000000007E-2</v>
      </c>
      <c r="J162" s="68">
        <v>0.13</v>
      </c>
      <c r="K162" s="68">
        <v>0.41</v>
      </c>
      <c r="L162" s="68">
        <v>28.53</v>
      </c>
      <c r="M162" s="68">
        <v>0.37</v>
      </c>
      <c r="N162" s="68">
        <v>54.21</v>
      </c>
      <c r="O162" s="68">
        <v>99.87</v>
      </c>
      <c r="P162" s="38" t="s">
        <v>234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zoomScaleNormal="100" workbookViewId="0">
      <selection activeCell="A2" sqref="A2"/>
    </sheetView>
  </sheetViews>
  <sheetFormatPr defaultRowHeight="12.75"/>
  <cols>
    <col min="1" max="1" width="34.140625" style="11" bestFit="1" customWidth="1"/>
    <col min="2" max="2" width="24.28515625" style="1" customWidth="1"/>
    <col min="3" max="4" width="10.85546875" style="1" bestFit="1" customWidth="1"/>
    <col min="5" max="5" width="11.85546875" style="1" customWidth="1"/>
    <col min="6" max="6" width="10.7109375" style="1" customWidth="1"/>
    <col min="7" max="11" width="10.85546875" style="1" bestFit="1" customWidth="1"/>
    <col min="12" max="16" width="10.85546875" style="11" bestFit="1" customWidth="1"/>
    <col min="17" max="17" width="19.42578125" style="11" bestFit="1" customWidth="1"/>
    <col min="18" max="19" width="9.140625" style="11"/>
    <col min="20" max="20" width="19.42578125" style="11" bestFit="1" customWidth="1"/>
    <col min="21" max="16384" width="9.140625" style="11"/>
  </cols>
  <sheetData>
    <row r="1" spans="1:19" ht="18">
      <c r="A1" s="88" t="s">
        <v>299</v>
      </c>
    </row>
    <row r="2" spans="1:19" ht="18">
      <c r="A2" s="88"/>
    </row>
    <row r="3" spans="1:19" ht="16.5">
      <c r="A3" s="53" t="s">
        <v>238</v>
      </c>
    </row>
    <row r="4" spans="1:19">
      <c r="A4" s="27"/>
    </row>
    <row r="5" spans="1:19">
      <c r="A5" s="11" t="s">
        <v>150</v>
      </c>
    </row>
    <row r="6" spans="1:19">
      <c r="C6" s="3" t="s">
        <v>0</v>
      </c>
      <c r="D6" s="3" t="s">
        <v>0</v>
      </c>
      <c r="E6" s="3" t="s">
        <v>0</v>
      </c>
      <c r="F6" s="3" t="s">
        <v>0</v>
      </c>
      <c r="G6" s="3" t="s">
        <v>0</v>
      </c>
      <c r="H6" s="3" t="s">
        <v>0</v>
      </c>
      <c r="I6" s="3" t="s">
        <v>0</v>
      </c>
      <c r="J6" s="3" t="s">
        <v>0</v>
      </c>
      <c r="K6" s="3" t="s">
        <v>0</v>
      </c>
      <c r="L6" s="1" t="s">
        <v>0</v>
      </c>
      <c r="Q6" s="1"/>
      <c r="R6" s="2"/>
      <c r="S6" s="9"/>
    </row>
    <row r="7" spans="1:19" s="101" customFormat="1">
      <c r="A7" s="2" t="s">
        <v>1</v>
      </c>
      <c r="B7" s="2"/>
      <c r="C7" s="2" t="s">
        <v>4</v>
      </c>
      <c r="D7" s="2" t="s">
        <v>5</v>
      </c>
      <c r="E7" s="2" t="s">
        <v>6</v>
      </c>
      <c r="F7" s="2" t="s">
        <v>7</v>
      </c>
      <c r="G7" s="2" t="s">
        <v>8</v>
      </c>
      <c r="H7" s="2" t="s">
        <v>9</v>
      </c>
      <c r="I7" s="2" t="s">
        <v>10</v>
      </c>
      <c r="J7" s="2" t="s">
        <v>11</v>
      </c>
      <c r="K7" s="2" t="s">
        <v>12</v>
      </c>
      <c r="L7" s="2" t="s">
        <v>13</v>
      </c>
      <c r="M7" s="2"/>
      <c r="N7" s="2"/>
    </row>
    <row r="8" spans="1:19" s="118" customFormat="1">
      <c r="A8" s="112" t="s">
        <v>76</v>
      </c>
      <c r="B8" s="113" t="s">
        <v>260</v>
      </c>
      <c r="C8" s="114">
        <v>1.3461538461538461E-2</v>
      </c>
      <c r="D8" s="114">
        <v>0.93299999999999994</v>
      </c>
      <c r="E8" s="114">
        <v>1.2989230769230771</v>
      </c>
      <c r="F8" s="114">
        <v>8.7692307692307687E-3</v>
      </c>
      <c r="G8" s="114">
        <v>2.5455384615384613</v>
      </c>
      <c r="H8" s="114">
        <v>1.0384615384615384E-2</v>
      </c>
      <c r="I8" s="114">
        <v>21.483307692307694</v>
      </c>
      <c r="J8" s="114">
        <v>37.372461538461543</v>
      </c>
      <c r="K8" s="114">
        <v>37.642538461538457</v>
      </c>
      <c r="L8" s="114">
        <v>101.30838461538461</v>
      </c>
      <c r="M8" s="119"/>
      <c r="N8" s="113"/>
    </row>
    <row r="9" spans="1:19" s="101" customFormat="1">
      <c r="A9" s="115" t="s">
        <v>76</v>
      </c>
      <c r="B9" s="2" t="s">
        <v>261</v>
      </c>
      <c r="C9" s="69">
        <v>0.34337500000000004</v>
      </c>
      <c r="D9" s="69">
        <v>1.8625000000000003E-2</v>
      </c>
      <c r="E9" s="69">
        <v>2.8437500000000001E-2</v>
      </c>
      <c r="F9" s="69">
        <v>1.7801875000000003</v>
      </c>
      <c r="G9" s="69">
        <v>7.8038124999999985</v>
      </c>
      <c r="H9" s="69">
        <v>8.958124999999999</v>
      </c>
      <c r="I9" s="69">
        <v>19.655875000000002</v>
      </c>
      <c r="J9" s="69">
        <v>22.359187499999997</v>
      </c>
      <c r="K9" s="69">
        <v>34.696000000000005</v>
      </c>
      <c r="L9" s="69">
        <v>95.643625</v>
      </c>
      <c r="M9" s="96"/>
      <c r="N9" s="2"/>
    </row>
    <row r="10" spans="1:19" s="101" customFormat="1">
      <c r="A10" s="116"/>
      <c r="B10" s="69"/>
      <c r="C10" s="69"/>
      <c r="D10" s="69"/>
      <c r="E10" s="69"/>
      <c r="F10" s="69"/>
      <c r="G10" s="69"/>
    </row>
    <row r="11" spans="1:19" s="101" customFormat="1">
      <c r="A11" s="116"/>
      <c r="C11" s="96" t="s">
        <v>266</v>
      </c>
      <c r="D11" s="96" t="s">
        <v>266</v>
      </c>
      <c r="E11" s="96" t="s">
        <v>266</v>
      </c>
      <c r="F11" s="96" t="s">
        <v>266</v>
      </c>
      <c r="G11" s="96" t="s">
        <v>266</v>
      </c>
      <c r="H11" s="96" t="s">
        <v>266</v>
      </c>
      <c r="I11" s="96" t="s">
        <v>266</v>
      </c>
      <c r="J11" s="96" t="s">
        <v>266</v>
      </c>
      <c r="K11" s="96" t="s">
        <v>266</v>
      </c>
      <c r="L11" s="96" t="s">
        <v>266</v>
      </c>
      <c r="M11" s="96" t="s">
        <v>266</v>
      </c>
      <c r="N11" s="96" t="s">
        <v>266</v>
      </c>
      <c r="O11" s="96" t="s">
        <v>266</v>
      </c>
      <c r="P11" s="96"/>
    </row>
    <row r="12" spans="1:19" s="101" customFormat="1">
      <c r="A12" s="116"/>
      <c r="C12" s="2" t="s">
        <v>140</v>
      </c>
      <c r="D12" s="2" t="s">
        <v>137</v>
      </c>
      <c r="E12" s="2" t="s">
        <v>135</v>
      </c>
      <c r="F12" s="2" t="s">
        <v>138</v>
      </c>
      <c r="G12" s="2" t="s">
        <v>136</v>
      </c>
      <c r="H12" s="2" t="s">
        <v>141</v>
      </c>
      <c r="I12" s="2" t="s">
        <v>144</v>
      </c>
      <c r="J12" s="111" t="s">
        <v>142</v>
      </c>
      <c r="K12" s="111" t="s">
        <v>143</v>
      </c>
      <c r="L12" s="2" t="s">
        <v>134</v>
      </c>
      <c r="M12" s="2" t="s">
        <v>145</v>
      </c>
      <c r="N12" s="2" t="s">
        <v>256</v>
      </c>
      <c r="O12" s="2" t="s">
        <v>194</v>
      </c>
      <c r="P12" s="96"/>
      <c r="Q12" s="96"/>
    </row>
    <row r="13" spans="1:19" s="101" customFormat="1">
      <c r="A13" s="115" t="s">
        <v>76</v>
      </c>
      <c r="B13" s="2" t="s">
        <v>260</v>
      </c>
      <c r="C13" s="69">
        <v>2.0819745169674076E-3</v>
      </c>
      <c r="D13" s="69">
        <v>7.9742517422557738E-2</v>
      </c>
      <c r="E13" s="69">
        <v>8.7762412219873479E-2</v>
      </c>
      <c r="F13" s="69">
        <v>5.2605484263246269E-4</v>
      </c>
      <c r="G13" s="69">
        <v>0.30260454249909441</v>
      </c>
      <c r="H13" s="69">
        <v>1.0567829850737622E-3</v>
      </c>
      <c r="I13" s="69">
        <v>2.020239313757366</v>
      </c>
      <c r="J13" s="69"/>
      <c r="K13" s="69"/>
      <c r="L13" s="69">
        <v>2.4931088152283456</v>
      </c>
      <c r="M13" s="69">
        <v>3.002569038401055</v>
      </c>
      <c r="N13" s="69"/>
      <c r="O13" s="69">
        <v>7.9896914518729663</v>
      </c>
      <c r="P13" s="96"/>
      <c r="Q13" s="96"/>
    </row>
    <row r="14" spans="1:19" s="65" customFormat="1">
      <c r="A14" s="117" t="s">
        <v>76</v>
      </c>
      <c r="B14" s="4" t="s">
        <v>261</v>
      </c>
      <c r="C14" s="70">
        <v>5.1045781843110719E-2</v>
      </c>
      <c r="D14" s="70">
        <v>1.533303028555779E-3</v>
      </c>
      <c r="E14" s="70">
        <v>1.8483811680759853E-3</v>
      </c>
      <c r="F14" s="70">
        <v>0.102795111737204</v>
      </c>
      <c r="G14" s="70">
        <v>0.89359230980318782</v>
      </c>
      <c r="H14" s="70">
        <v>0.87715804793768504</v>
      </c>
      <c r="I14" s="70"/>
      <c r="J14" s="70">
        <v>1.335903122353594</v>
      </c>
      <c r="K14" s="70">
        <v>0.44327208487788189</v>
      </c>
      <c r="L14" s="70">
        <v>1.4363773014953474</v>
      </c>
      <c r="M14" s="70">
        <v>2.664096877646406</v>
      </c>
      <c r="N14" s="70">
        <v>2</v>
      </c>
      <c r="O14" s="70">
        <v>9.8076223218910492</v>
      </c>
      <c r="P14" s="73"/>
      <c r="Q14" s="73"/>
    </row>
    <row r="15" spans="1:19" s="101" customFormat="1">
      <c r="A15" s="2"/>
      <c r="B15" s="2"/>
      <c r="C15" s="69"/>
      <c r="D15" s="69"/>
      <c r="E15" s="69"/>
      <c r="F15" s="69"/>
      <c r="G15" s="69"/>
      <c r="H15" s="69"/>
      <c r="I15" s="69"/>
      <c r="J15" s="69"/>
      <c r="K15" s="69"/>
      <c r="L15" s="69"/>
      <c r="M15" s="69"/>
      <c r="N15" s="69"/>
      <c r="O15" s="69"/>
      <c r="P15" s="96"/>
      <c r="Q15" s="96"/>
    </row>
    <row r="16" spans="1:19" s="101" customFormat="1">
      <c r="A16" s="2"/>
      <c r="B16" s="2"/>
      <c r="C16" s="3" t="s">
        <v>0</v>
      </c>
      <c r="D16" s="3" t="s">
        <v>0</v>
      </c>
      <c r="E16" s="3" t="s">
        <v>0</v>
      </c>
      <c r="F16" s="3" t="s">
        <v>0</v>
      </c>
      <c r="G16" s="3" t="s">
        <v>0</v>
      </c>
      <c r="H16" s="3" t="s">
        <v>0</v>
      </c>
      <c r="I16" s="3" t="s">
        <v>0</v>
      </c>
      <c r="J16" s="3" t="s">
        <v>0</v>
      </c>
      <c r="K16" s="3" t="s">
        <v>0</v>
      </c>
      <c r="L16" s="1" t="s">
        <v>0</v>
      </c>
    </row>
    <row r="17" spans="1:17" s="101" customFormat="1">
      <c r="A17" s="2"/>
      <c r="B17" s="2"/>
      <c r="C17" s="2" t="s">
        <v>4</v>
      </c>
      <c r="D17" s="2" t="s">
        <v>5</v>
      </c>
      <c r="E17" s="2" t="s">
        <v>6</v>
      </c>
      <c r="F17" s="2" t="s">
        <v>7</v>
      </c>
      <c r="G17" s="2" t="s">
        <v>8</v>
      </c>
      <c r="H17" s="2" t="s">
        <v>9</v>
      </c>
      <c r="I17" s="2" t="s">
        <v>10</v>
      </c>
      <c r="J17" s="2" t="s">
        <v>11</v>
      </c>
      <c r="K17" s="2" t="s">
        <v>12</v>
      </c>
      <c r="L17" s="2" t="s">
        <v>13</v>
      </c>
    </row>
    <row r="18" spans="1:17" s="118" customFormat="1">
      <c r="A18" s="112" t="s">
        <v>258</v>
      </c>
      <c r="B18" s="113" t="s">
        <v>264</v>
      </c>
      <c r="C18" s="114">
        <v>8.7222222222222229E-2</v>
      </c>
      <c r="D18" s="114">
        <v>2.0042222222222223</v>
      </c>
      <c r="E18" s="114">
        <v>4.9635555555555548</v>
      </c>
      <c r="F18" s="114">
        <v>1.7888888888888888E-2</v>
      </c>
      <c r="G18" s="114">
        <v>2.2825555555555557</v>
      </c>
      <c r="H18" s="114">
        <v>5.6888888888888892E-2</v>
      </c>
      <c r="I18" s="114">
        <v>21.391111111111108</v>
      </c>
      <c r="J18" s="114">
        <v>32.931888888888892</v>
      </c>
      <c r="K18" s="114">
        <v>37.580666666666652</v>
      </c>
      <c r="L18" s="114">
        <v>101.31599999999999</v>
      </c>
      <c r="P18" s="113"/>
      <c r="Q18" s="113"/>
    </row>
    <row r="19" spans="1:17" s="101" customFormat="1">
      <c r="A19" s="115" t="s">
        <v>258</v>
      </c>
      <c r="B19" s="2" t="s">
        <v>263</v>
      </c>
      <c r="C19" s="69">
        <v>0.29883333333333334</v>
      </c>
      <c r="D19" s="69">
        <v>1.0666666666666666E-2</v>
      </c>
      <c r="E19" s="69">
        <v>0.11991666666666669</v>
      </c>
      <c r="F19" s="69">
        <v>2.2988333333333335</v>
      </c>
      <c r="G19" s="69">
        <v>8.665166666666666</v>
      </c>
      <c r="H19" s="69">
        <v>9.1997499999999999</v>
      </c>
      <c r="I19" s="69">
        <v>19.655666666666669</v>
      </c>
      <c r="J19" s="69">
        <v>20.87908333333333</v>
      </c>
      <c r="K19" s="69">
        <v>35.229083333333328</v>
      </c>
      <c r="L19" s="69">
        <v>96.356999999999985</v>
      </c>
      <c r="P19" s="2"/>
      <c r="Q19" s="2"/>
    </row>
    <row r="20" spans="1:17" s="101" customFormat="1">
      <c r="A20" s="115"/>
      <c r="B20" s="2"/>
      <c r="C20" s="69"/>
      <c r="D20" s="69"/>
      <c r="E20" s="69"/>
      <c r="F20" s="69"/>
      <c r="G20" s="69"/>
      <c r="H20" s="69"/>
      <c r="I20" s="69"/>
      <c r="J20" s="69"/>
      <c r="K20" s="69"/>
    </row>
    <row r="21" spans="1:17" s="101" customFormat="1">
      <c r="A21" s="115"/>
      <c r="B21" s="2"/>
      <c r="C21" s="96" t="s">
        <v>266</v>
      </c>
      <c r="D21" s="96" t="s">
        <v>266</v>
      </c>
      <c r="E21" s="96" t="s">
        <v>266</v>
      </c>
      <c r="F21" s="96" t="s">
        <v>266</v>
      </c>
      <c r="G21" s="96" t="s">
        <v>266</v>
      </c>
      <c r="H21" s="96" t="s">
        <v>266</v>
      </c>
      <c r="I21" s="96" t="s">
        <v>266</v>
      </c>
      <c r="J21" s="96" t="s">
        <v>266</v>
      </c>
      <c r="K21" s="96" t="s">
        <v>266</v>
      </c>
      <c r="L21" s="96" t="s">
        <v>266</v>
      </c>
      <c r="M21" s="96" t="s">
        <v>266</v>
      </c>
      <c r="N21" s="96" t="s">
        <v>266</v>
      </c>
      <c r="O21" s="96" t="s">
        <v>266</v>
      </c>
    </row>
    <row r="22" spans="1:17" s="101" customFormat="1">
      <c r="A22" s="115" t="s">
        <v>258</v>
      </c>
      <c r="B22" s="2" t="s">
        <v>264</v>
      </c>
      <c r="C22" s="69">
        <v>1.3489872981366599E-2</v>
      </c>
      <c r="D22" s="69">
        <v>0.17129874112993881</v>
      </c>
      <c r="E22" s="69">
        <v>0.3353652086733287</v>
      </c>
      <c r="F22" s="69">
        <v>1.0731313700094976E-3</v>
      </c>
      <c r="G22" s="69">
        <v>0.27134207164962881</v>
      </c>
      <c r="H22" s="69">
        <v>5.7892572416880332E-3</v>
      </c>
      <c r="I22" s="69">
        <v>2.0115693658799234</v>
      </c>
      <c r="J22" s="69"/>
      <c r="K22" s="69"/>
      <c r="L22" s="69">
        <v>2.1968791754996904</v>
      </c>
      <c r="M22" s="69">
        <v>2.9976338150281103</v>
      </c>
      <c r="N22" s="69"/>
      <c r="O22" s="69">
        <v>8.0044406394536836</v>
      </c>
      <c r="P22" s="96"/>
      <c r="Q22" s="96"/>
    </row>
    <row r="23" spans="1:17" s="65" customFormat="1">
      <c r="A23" s="117" t="s">
        <v>258</v>
      </c>
      <c r="B23" s="4" t="s">
        <v>263</v>
      </c>
      <c r="C23" s="70">
        <v>4.3871205938381584E-2</v>
      </c>
      <c r="D23" s="70">
        <v>8.7092991289413387E-4</v>
      </c>
      <c r="E23" s="70">
        <v>7.6945246812148678E-3</v>
      </c>
      <c r="F23" s="70">
        <v>0.1309108235788651</v>
      </c>
      <c r="G23" s="70">
        <v>0.97789785914135241</v>
      </c>
      <c r="H23" s="70">
        <v>0.88813345367460605</v>
      </c>
      <c r="I23" s="70"/>
      <c r="J23" s="70">
        <v>1.333389630372398</v>
      </c>
      <c r="K23" s="70">
        <v>0.42024674854636163</v>
      </c>
      <c r="L23" s="70">
        <v>1.3220374016669698</v>
      </c>
      <c r="M23" s="70">
        <v>2.6666103696276022</v>
      </c>
      <c r="N23" s="70">
        <v>2</v>
      </c>
      <c r="O23" s="70">
        <v>7.7916629471406447</v>
      </c>
      <c r="P23" s="73"/>
      <c r="Q23" s="73"/>
    </row>
    <row r="24" spans="1:17" s="101" customFormat="1">
      <c r="A24" s="2"/>
      <c r="B24" s="2"/>
      <c r="C24" s="69"/>
      <c r="D24" s="69"/>
      <c r="E24" s="69"/>
      <c r="F24" s="69"/>
      <c r="G24" s="69"/>
      <c r="H24" s="69"/>
      <c r="I24" s="69"/>
      <c r="J24" s="69"/>
      <c r="K24" s="69"/>
    </row>
    <row r="25" spans="1:17">
      <c r="A25" s="1"/>
      <c r="C25" s="20"/>
      <c r="D25" s="20"/>
      <c r="E25" s="20"/>
      <c r="F25" s="20"/>
      <c r="G25" s="20"/>
      <c r="H25" s="20"/>
      <c r="I25" s="20"/>
      <c r="J25" s="20"/>
      <c r="K25" s="20"/>
    </row>
    <row r="26" spans="1:17">
      <c r="A26" s="28" t="s">
        <v>66</v>
      </c>
      <c r="B26" s="29"/>
      <c r="C26" s="29"/>
      <c r="D26" s="29"/>
      <c r="E26" s="29"/>
      <c r="F26" s="29"/>
      <c r="G26" s="29"/>
      <c r="H26" s="29"/>
      <c r="I26" s="29"/>
      <c r="J26" s="29"/>
      <c r="K26" s="29"/>
    </row>
    <row r="27" spans="1:17">
      <c r="A27" s="28"/>
      <c r="B27" s="29"/>
      <c r="C27" s="29"/>
      <c r="D27" s="29"/>
      <c r="E27" s="29"/>
      <c r="F27" s="29"/>
      <c r="G27" s="29"/>
      <c r="H27" s="29"/>
      <c r="I27" s="29"/>
      <c r="J27" s="29"/>
      <c r="K27" s="29"/>
    </row>
    <row r="28" spans="1:17">
      <c r="A28" s="30" t="s">
        <v>131</v>
      </c>
      <c r="B28" s="31"/>
      <c r="C28" s="31"/>
      <c r="D28" s="32" t="s">
        <v>132</v>
      </c>
      <c r="E28" s="33"/>
      <c r="F28" s="33"/>
      <c r="G28" s="33"/>
      <c r="H28" s="33"/>
      <c r="I28" s="33"/>
      <c r="J28" s="33"/>
      <c r="K28" s="33"/>
    </row>
    <row r="29" spans="1:17">
      <c r="A29" s="6"/>
      <c r="B29" s="6"/>
      <c r="C29" s="6" t="s">
        <v>68</v>
      </c>
      <c r="D29" s="22" t="s">
        <v>17</v>
      </c>
      <c r="E29" s="23"/>
      <c r="F29" s="23"/>
      <c r="G29" s="23"/>
      <c r="H29" s="22" t="s">
        <v>133</v>
      </c>
      <c r="I29" s="23"/>
      <c r="J29" s="23"/>
      <c r="K29" s="23"/>
    </row>
    <row r="30" spans="1:17">
      <c r="A30" s="19" t="s">
        <v>69</v>
      </c>
      <c r="B30" s="19" t="s">
        <v>70</v>
      </c>
      <c r="C30" s="19" t="s">
        <v>71</v>
      </c>
      <c r="D30" s="26" t="s">
        <v>134</v>
      </c>
      <c r="E30" s="19" t="s">
        <v>135</v>
      </c>
      <c r="F30" s="19" t="s">
        <v>136</v>
      </c>
      <c r="G30" s="19" t="s">
        <v>137</v>
      </c>
      <c r="H30" s="26" t="s">
        <v>138</v>
      </c>
      <c r="I30" s="19" t="s">
        <v>139</v>
      </c>
      <c r="J30" s="19" t="s">
        <v>134</v>
      </c>
      <c r="K30" s="19" t="s">
        <v>136</v>
      </c>
    </row>
    <row r="31" spans="1:17">
      <c r="A31" s="1" t="s">
        <v>76</v>
      </c>
      <c r="B31" s="6" t="s">
        <v>75</v>
      </c>
      <c r="C31" s="6">
        <v>3</v>
      </c>
      <c r="D31" s="24">
        <v>2.4931088152283456</v>
      </c>
      <c r="E31" s="25">
        <v>8.7762412219873479E-2</v>
      </c>
      <c r="F31" s="25">
        <v>0.30260454249909441</v>
      </c>
      <c r="G31" s="25">
        <v>7.9742517422557738E-2</v>
      </c>
      <c r="H31" s="24">
        <v>0.102795111737204</v>
      </c>
      <c r="I31" s="25">
        <v>0.44327208487788189</v>
      </c>
      <c r="J31" s="25">
        <v>1.4363773014953474</v>
      </c>
      <c r="K31" s="25">
        <v>0.89359230980318782</v>
      </c>
    </row>
    <row r="32" spans="1:17">
      <c r="A32" s="1" t="s">
        <v>76</v>
      </c>
      <c r="B32" s="6" t="s">
        <v>75</v>
      </c>
      <c r="C32" s="6">
        <v>4</v>
      </c>
      <c r="D32" s="24">
        <v>2.4931088152283456</v>
      </c>
      <c r="E32" s="25">
        <v>8.7762412219873479E-2</v>
      </c>
      <c r="F32" s="25">
        <v>0.30260454249909441</v>
      </c>
      <c r="G32" s="25">
        <v>7.9742517422557738E-2</v>
      </c>
      <c r="H32" s="24">
        <v>0.102795111737204</v>
      </c>
      <c r="I32" s="25">
        <v>0.44327208487788189</v>
      </c>
      <c r="J32" s="25">
        <v>1.4363773014953474</v>
      </c>
      <c r="K32" s="25">
        <v>0.89359230980318782</v>
      </c>
    </row>
    <row r="33" spans="1:12">
      <c r="A33" s="1" t="s">
        <v>76</v>
      </c>
      <c r="B33" s="6" t="s">
        <v>75</v>
      </c>
      <c r="C33" s="6">
        <v>5</v>
      </c>
      <c r="D33" s="24">
        <v>2.4931088152283456</v>
      </c>
      <c r="E33" s="25">
        <v>8.7762412219873479E-2</v>
      </c>
      <c r="F33" s="25">
        <v>0.30260454249909441</v>
      </c>
      <c r="G33" s="25">
        <v>7.9742517422557738E-2</v>
      </c>
      <c r="H33" s="24">
        <v>0.102795111737204</v>
      </c>
      <c r="I33" s="25">
        <v>0.44327208487788189</v>
      </c>
      <c r="J33" s="25">
        <v>1.4363773014953474</v>
      </c>
      <c r="K33" s="25">
        <v>0.89359230980318782</v>
      </c>
    </row>
    <row r="34" spans="1:12">
      <c r="A34" s="1" t="s">
        <v>76</v>
      </c>
      <c r="B34" s="6" t="s">
        <v>75</v>
      </c>
      <c r="C34" s="6">
        <v>6</v>
      </c>
      <c r="D34" s="24">
        <v>2.4931088152283456</v>
      </c>
      <c r="E34" s="25">
        <v>8.7762412219873479E-2</v>
      </c>
      <c r="F34" s="25">
        <v>0.30260454249909441</v>
      </c>
      <c r="G34" s="25">
        <v>7.9742517422557738E-2</v>
      </c>
      <c r="H34" s="24">
        <v>0.102795111737204</v>
      </c>
      <c r="I34" s="25">
        <v>0.44327208487788189</v>
      </c>
      <c r="J34" s="25">
        <v>1.4363773014953474</v>
      </c>
      <c r="K34" s="25">
        <v>0.89359230980318782</v>
      </c>
    </row>
    <row r="35" spans="1:12">
      <c r="A35" s="1"/>
      <c r="B35" s="6"/>
      <c r="C35" s="6"/>
      <c r="D35" s="24"/>
      <c r="E35" s="25"/>
      <c r="F35" s="25"/>
      <c r="G35" s="25"/>
      <c r="H35" s="24"/>
      <c r="I35" s="25"/>
      <c r="J35" s="25"/>
      <c r="K35" s="25"/>
    </row>
    <row r="36" spans="1:12">
      <c r="A36" s="1" t="s">
        <v>258</v>
      </c>
      <c r="B36" s="6" t="s">
        <v>75</v>
      </c>
      <c r="C36" s="6">
        <v>3</v>
      </c>
      <c r="D36" s="24">
        <v>2.1968791754996904</v>
      </c>
      <c r="E36" s="25">
        <v>0.3353652086733287</v>
      </c>
      <c r="F36" s="25">
        <v>0.27134207164962881</v>
      </c>
      <c r="G36" s="25">
        <v>0.17129874112993881</v>
      </c>
      <c r="H36" s="24">
        <v>0.1309108235788651</v>
      </c>
      <c r="I36" s="25">
        <v>0.42024674854636163</v>
      </c>
      <c r="J36" s="25">
        <v>1.3220374016669698</v>
      </c>
      <c r="K36" s="25">
        <v>0.97789785914135241</v>
      </c>
    </row>
    <row r="37" spans="1:12">
      <c r="A37" s="1" t="s">
        <v>258</v>
      </c>
      <c r="B37" s="6" t="s">
        <v>75</v>
      </c>
      <c r="C37" s="6">
        <v>4</v>
      </c>
      <c r="D37" s="24">
        <v>2.1968791754996904</v>
      </c>
      <c r="E37" s="25">
        <v>0.3353652086733287</v>
      </c>
      <c r="F37" s="25">
        <v>0.27134207164962881</v>
      </c>
      <c r="G37" s="25">
        <v>0.17129874112993881</v>
      </c>
      <c r="H37" s="24">
        <v>0.1309108235788651</v>
      </c>
      <c r="I37" s="25">
        <v>0.42024674854636163</v>
      </c>
      <c r="J37" s="25">
        <v>1.3220374016669698</v>
      </c>
      <c r="K37" s="25">
        <v>0.97789785914135241</v>
      </c>
    </row>
    <row r="38" spans="1:12">
      <c r="A38" s="1" t="s">
        <v>258</v>
      </c>
      <c r="B38" s="6" t="s">
        <v>75</v>
      </c>
      <c r="C38" s="6">
        <v>5</v>
      </c>
      <c r="D38" s="24">
        <v>2.1968791754996904</v>
      </c>
      <c r="E38" s="25">
        <v>0.3353652086733287</v>
      </c>
      <c r="F38" s="25">
        <v>0.27134207164962881</v>
      </c>
      <c r="G38" s="25">
        <v>0.17129874112993881</v>
      </c>
      <c r="H38" s="24">
        <v>0.1309108235788651</v>
      </c>
      <c r="I38" s="25">
        <v>0.42024674854636163</v>
      </c>
      <c r="J38" s="25">
        <v>1.3220374016669698</v>
      </c>
      <c r="K38" s="25">
        <v>0.97789785914135241</v>
      </c>
    </row>
    <row r="39" spans="1:12">
      <c r="A39" s="1" t="s">
        <v>258</v>
      </c>
      <c r="B39" s="6" t="s">
        <v>75</v>
      </c>
      <c r="C39" s="6">
        <v>6</v>
      </c>
      <c r="D39" s="24">
        <v>2.1968791754996904</v>
      </c>
      <c r="E39" s="25">
        <v>0.3353652086733287</v>
      </c>
      <c r="F39" s="25">
        <v>0.27134207164962881</v>
      </c>
      <c r="G39" s="25">
        <v>0.17129874112993881</v>
      </c>
      <c r="H39" s="24">
        <v>0.1309108235788651</v>
      </c>
      <c r="I39" s="25">
        <v>0.42024674854636163</v>
      </c>
      <c r="J39" s="25">
        <v>1.3220374016669698</v>
      </c>
      <c r="K39" s="25">
        <v>0.97789785914135241</v>
      </c>
    </row>
    <row r="40" spans="1:12">
      <c r="B40" s="11"/>
      <c r="C40" s="11"/>
      <c r="D40" s="11"/>
      <c r="E40" s="11"/>
      <c r="F40" s="11"/>
      <c r="G40" s="11"/>
      <c r="H40" s="11"/>
      <c r="I40" s="11"/>
      <c r="J40" s="11"/>
      <c r="K40" s="11"/>
    </row>
    <row r="41" spans="1:12">
      <c r="B41" s="11"/>
      <c r="C41" s="11"/>
      <c r="D41" s="11"/>
      <c r="E41" s="11"/>
      <c r="F41" s="11"/>
      <c r="G41" s="11"/>
      <c r="H41" s="11"/>
      <c r="I41" s="11"/>
      <c r="J41" s="11"/>
      <c r="K41" s="11"/>
    </row>
    <row r="42" spans="1:12">
      <c r="A42" s="21" t="s">
        <v>67</v>
      </c>
      <c r="B42" s="31"/>
      <c r="C42" s="31"/>
      <c r="D42" s="32" t="s">
        <v>281</v>
      </c>
      <c r="E42" s="32"/>
      <c r="F42" s="32"/>
      <c r="G42" s="32"/>
      <c r="H42" s="32"/>
      <c r="I42" s="32"/>
      <c r="J42" s="32"/>
      <c r="K42" s="32"/>
    </row>
    <row r="43" spans="1:12">
      <c r="A43" s="6"/>
      <c r="B43" s="6"/>
      <c r="C43" s="6" t="s">
        <v>68</v>
      </c>
      <c r="D43" s="18"/>
      <c r="E43" s="6"/>
      <c r="F43" s="6"/>
      <c r="G43" s="6"/>
      <c r="H43" s="6"/>
      <c r="I43" s="6"/>
      <c r="J43" s="6"/>
      <c r="K43" s="6"/>
    </row>
    <row r="44" spans="1:12" ht="51.75" customHeight="1">
      <c r="A44" s="45" t="s">
        <v>69</v>
      </c>
      <c r="B44" s="45" t="s">
        <v>70</v>
      </c>
      <c r="C44" s="48" t="s">
        <v>71</v>
      </c>
      <c r="D44" s="47" t="s">
        <v>147</v>
      </c>
      <c r="E44" s="46" t="s">
        <v>146</v>
      </c>
      <c r="F44" s="46" t="s">
        <v>282</v>
      </c>
      <c r="G44" s="46" t="s">
        <v>283</v>
      </c>
      <c r="H44" s="46" t="s">
        <v>148</v>
      </c>
      <c r="I44" s="46" t="s">
        <v>149</v>
      </c>
      <c r="J44" s="46" t="s">
        <v>284</v>
      </c>
      <c r="K44" s="62" t="s">
        <v>74</v>
      </c>
    </row>
    <row r="45" spans="1:12">
      <c r="A45" s="6" t="s">
        <v>76</v>
      </c>
      <c r="B45" s="6" t="s">
        <v>75</v>
      </c>
      <c r="C45" s="6">
        <v>3</v>
      </c>
      <c r="D45" s="7">
        <v>601.51018595442076</v>
      </c>
      <c r="E45" s="8">
        <v>603.92385009166617</v>
      </c>
      <c r="F45" s="8">
        <v>501.00745258047868</v>
      </c>
      <c r="G45" s="8">
        <v>603.51456806988006</v>
      </c>
      <c r="H45" s="8">
        <v>614.5503415159593</v>
      </c>
      <c r="I45" s="8">
        <v>595.51272234945839</v>
      </c>
      <c r="J45" s="8">
        <v>606.77409007628387</v>
      </c>
      <c r="K45" s="63">
        <v>594.11000693406743</v>
      </c>
      <c r="L45" s="149"/>
    </row>
    <row r="46" spans="1:12">
      <c r="A46" s="6" t="s">
        <v>76</v>
      </c>
      <c r="B46" s="6" t="s">
        <v>75</v>
      </c>
      <c r="C46" s="6">
        <v>4</v>
      </c>
      <c r="D46" s="7">
        <v>602.22794194865673</v>
      </c>
      <c r="E46" s="8">
        <v>604.86396703203184</v>
      </c>
      <c r="F46" s="8">
        <v>505.83361914041427</v>
      </c>
      <c r="G46" s="8">
        <v>607.47190116928471</v>
      </c>
      <c r="H46" s="8">
        <v>618.47467672170978</v>
      </c>
      <c r="I46" s="8">
        <v>598.26248913793654</v>
      </c>
      <c r="J46" s="8">
        <v>614.0998013095716</v>
      </c>
      <c r="K46" s="63">
        <v>597.54279030868679</v>
      </c>
      <c r="L46" s="149"/>
    </row>
    <row r="47" spans="1:12">
      <c r="A47" s="6" t="s">
        <v>76</v>
      </c>
      <c r="B47" s="6" t="s">
        <v>75</v>
      </c>
      <c r="C47" s="6">
        <v>5</v>
      </c>
      <c r="D47" s="7">
        <v>602.94569794289259</v>
      </c>
      <c r="E47" s="8">
        <v>605.80408397239751</v>
      </c>
      <c r="F47" s="8">
        <v>510.65978570034986</v>
      </c>
      <c r="G47" s="8">
        <v>611.42923426868924</v>
      </c>
      <c r="H47" s="8">
        <v>622.39901192746015</v>
      </c>
      <c r="I47" s="8">
        <v>601.01225592641481</v>
      </c>
      <c r="J47" s="8">
        <v>621.42551254285922</v>
      </c>
      <c r="K47" s="63">
        <v>600.97557368330604</v>
      </c>
      <c r="L47" s="149"/>
    </row>
    <row r="48" spans="1:12">
      <c r="A48" s="6" t="s">
        <v>76</v>
      </c>
      <c r="B48" s="6" t="s">
        <v>75</v>
      </c>
      <c r="C48" s="6">
        <v>6</v>
      </c>
      <c r="D48" s="7">
        <v>603.66345393712845</v>
      </c>
      <c r="E48" s="8">
        <v>606.74420091276295</v>
      </c>
      <c r="F48" s="8">
        <v>515.48595226028522</v>
      </c>
      <c r="G48" s="8">
        <v>615.38656736809389</v>
      </c>
      <c r="H48" s="8">
        <v>626.32334713321063</v>
      </c>
      <c r="I48" s="8">
        <v>603.76202271489285</v>
      </c>
      <c r="J48" s="8">
        <v>628.75122377614696</v>
      </c>
      <c r="K48" s="63">
        <v>604.40835705792529</v>
      </c>
      <c r="L48" s="149"/>
    </row>
    <row r="49" spans="1:12">
      <c r="A49" s="6"/>
      <c r="B49" s="6"/>
      <c r="C49" s="6"/>
      <c r="D49" s="7"/>
      <c r="E49" s="8"/>
      <c r="F49" s="8"/>
      <c r="G49" s="8"/>
      <c r="H49" s="8"/>
      <c r="I49" s="8"/>
      <c r="J49" s="8"/>
      <c r="K49" s="63"/>
    </row>
    <row r="50" spans="1:12">
      <c r="A50" s="6" t="s">
        <v>258</v>
      </c>
      <c r="B50" s="6" t="s">
        <v>75</v>
      </c>
      <c r="C50" s="6">
        <v>3</v>
      </c>
      <c r="D50" s="7">
        <v>555.40121512646454</v>
      </c>
      <c r="E50" s="8">
        <v>539.82434226775933</v>
      </c>
      <c r="F50" s="8">
        <v>494.96186135613425</v>
      </c>
      <c r="G50" s="8">
        <v>550.46659524482197</v>
      </c>
      <c r="H50" s="8">
        <v>573.34742902278515</v>
      </c>
      <c r="I50" s="8">
        <v>566.4892290700335</v>
      </c>
      <c r="J50" s="8">
        <v>565.89354091920666</v>
      </c>
      <c r="K50" s="63">
        <v>558.28782261791162</v>
      </c>
      <c r="L50" s="149"/>
    </row>
    <row r="51" spans="1:12">
      <c r="A51" s="6" t="s">
        <v>258</v>
      </c>
      <c r="B51" s="6" t="s">
        <v>75</v>
      </c>
      <c r="C51" s="6">
        <v>4</v>
      </c>
      <c r="D51" s="7">
        <v>556.08222379824713</v>
      </c>
      <c r="E51" s="8">
        <v>540.70240067392535</v>
      </c>
      <c r="F51" s="8">
        <v>499.51193250623032</v>
      </c>
      <c r="G51" s="8">
        <v>554.18442462533324</v>
      </c>
      <c r="H51" s="8">
        <v>577.00346038533587</v>
      </c>
      <c r="I51" s="8">
        <v>569.14710562380162</v>
      </c>
      <c r="J51" s="8">
        <v>572.87884760823567</v>
      </c>
      <c r="K51" s="63">
        <v>561.5787903085004</v>
      </c>
      <c r="L51" s="149"/>
    </row>
    <row r="52" spans="1:12">
      <c r="A52" s="6" t="s">
        <v>258</v>
      </c>
      <c r="B52" s="6" t="s">
        <v>75</v>
      </c>
      <c r="C52" s="6">
        <v>5</v>
      </c>
      <c r="D52" s="7">
        <v>556.76323247002961</v>
      </c>
      <c r="E52" s="8">
        <v>541.58045908009126</v>
      </c>
      <c r="F52" s="8">
        <v>504.06200365632651</v>
      </c>
      <c r="G52" s="8">
        <v>557.9022540058445</v>
      </c>
      <c r="H52" s="8">
        <v>580.65949174788659</v>
      </c>
      <c r="I52" s="8">
        <v>571.80498217756974</v>
      </c>
      <c r="J52" s="8">
        <v>579.8641542972648</v>
      </c>
      <c r="K52" s="63">
        <v>564.86975799908919</v>
      </c>
      <c r="L52" s="149"/>
    </row>
    <row r="53" spans="1:12">
      <c r="A53" s="6" t="s">
        <v>258</v>
      </c>
      <c r="B53" s="6" t="s">
        <v>75</v>
      </c>
      <c r="C53" s="6">
        <v>6</v>
      </c>
      <c r="D53" s="7">
        <v>557.4442411418122</v>
      </c>
      <c r="E53" s="8">
        <v>542.45851748625728</v>
      </c>
      <c r="F53" s="8">
        <v>508.61207480642247</v>
      </c>
      <c r="G53" s="8">
        <v>561.62008338635576</v>
      </c>
      <c r="H53" s="8">
        <v>584.31552311043743</v>
      </c>
      <c r="I53" s="8">
        <v>574.46285873133775</v>
      </c>
      <c r="J53" s="8">
        <v>586.84946098629393</v>
      </c>
      <c r="K53" s="63">
        <v>568.16072568967797</v>
      </c>
      <c r="L53" s="149"/>
    </row>
    <row r="54" spans="1:12">
      <c r="B54" s="11"/>
      <c r="C54" s="11"/>
      <c r="D54" s="11"/>
      <c r="E54" s="11"/>
      <c r="F54" s="11"/>
      <c r="G54" s="11"/>
      <c r="H54" s="11"/>
      <c r="I54" s="11"/>
      <c r="J54" s="11"/>
      <c r="K54" s="27"/>
    </row>
    <row r="55" spans="1:12">
      <c r="B55" s="11"/>
      <c r="C55" s="11"/>
      <c r="D55" s="11"/>
      <c r="E55" s="11"/>
      <c r="F55" s="11"/>
      <c r="G55" s="11"/>
      <c r="H55" s="11"/>
      <c r="I55" s="11"/>
      <c r="J55" s="6" t="s">
        <v>72</v>
      </c>
      <c r="K55" s="64">
        <f>MIN(K45:K52)</f>
        <v>558.28782261791162</v>
      </c>
      <c r="L55" s="149" t="s">
        <v>280</v>
      </c>
    </row>
    <row r="56" spans="1:12">
      <c r="B56" s="11"/>
      <c r="C56" s="11"/>
      <c r="D56" s="11"/>
      <c r="E56" s="11"/>
      <c r="F56" s="11"/>
      <c r="G56" s="11"/>
      <c r="H56" s="11"/>
      <c r="I56" s="11"/>
      <c r="J56" s="6" t="s">
        <v>73</v>
      </c>
      <c r="K56" s="64">
        <f>MAX(K45:K53)</f>
        <v>604.40835705792529</v>
      </c>
      <c r="L56" s="149" t="s">
        <v>280</v>
      </c>
    </row>
    <row r="57" spans="1:12">
      <c r="B57" s="11"/>
      <c r="C57" s="11"/>
      <c r="D57" s="11"/>
      <c r="E57" s="11"/>
      <c r="F57" s="11"/>
      <c r="G57" s="11"/>
      <c r="H57" s="11"/>
      <c r="I57" s="11"/>
      <c r="J57" s="11"/>
      <c r="K57" s="11"/>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98"/>
  <sheetViews>
    <sheetView zoomScaleNormal="100" workbookViewId="0">
      <selection activeCell="G26" sqref="G26"/>
    </sheetView>
  </sheetViews>
  <sheetFormatPr defaultColWidth="10.140625" defaultRowHeight="12.75"/>
  <cols>
    <col min="1" max="1" width="23.85546875" style="10" customWidth="1"/>
    <col min="2" max="2" width="14" style="10" customWidth="1"/>
    <col min="3" max="4" width="7.140625" style="10" bestFit="1" customWidth="1"/>
    <col min="5" max="5" width="12" style="10" bestFit="1" customWidth="1"/>
    <col min="6" max="6" width="15.5703125" style="10" bestFit="1" customWidth="1"/>
    <col min="7" max="7" width="16.28515625" style="10" bestFit="1" customWidth="1"/>
    <col min="8" max="8" width="9.85546875" style="10" bestFit="1" customWidth="1"/>
    <col min="9" max="9" width="11.5703125" style="10" bestFit="1" customWidth="1"/>
    <col min="10" max="10" width="8" style="10" bestFit="1" customWidth="1"/>
    <col min="11" max="11" width="13.85546875" style="10" bestFit="1" customWidth="1"/>
    <col min="12" max="12" width="13" style="10" bestFit="1" customWidth="1"/>
    <col min="13" max="13" width="13.5703125" style="10" bestFit="1" customWidth="1"/>
    <col min="14" max="14" width="14.28515625" style="10" bestFit="1" customWidth="1"/>
    <col min="15" max="15" width="7" style="10" bestFit="1" customWidth="1"/>
    <col min="16" max="17" width="8.85546875" style="10" bestFit="1" customWidth="1"/>
    <col min="18" max="18" width="9.7109375" style="10" bestFit="1" customWidth="1"/>
    <col min="19" max="20" width="8.85546875" style="10" bestFit="1" customWidth="1"/>
    <col min="21" max="23" width="8" style="10" bestFit="1" customWidth="1"/>
    <col min="24" max="24" width="12" style="10" customWidth="1"/>
    <col min="25" max="29" width="10.5703125" style="10" bestFit="1" customWidth="1"/>
    <col min="30" max="30" width="10.42578125" style="10" customWidth="1"/>
    <col min="31" max="31" width="7.85546875" style="10" bestFit="1" customWidth="1"/>
    <col min="32" max="33" width="10.5703125" style="10" bestFit="1" customWidth="1"/>
    <col min="34" max="34" width="10.140625" style="10"/>
    <col min="35" max="35" width="7.42578125" style="10" bestFit="1" customWidth="1"/>
    <col min="36" max="36" width="8.140625" style="10" bestFit="1" customWidth="1"/>
    <col min="37" max="37" width="10.140625" style="10"/>
    <col min="38" max="38" width="5.42578125" style="10" bestFit="1" customWidth="1"/>
    <col min="39" max="40" width="6.7109375" style="10" bestFit="1" customWidth="1"/>
    <col min="41" max="41" width="8.42578125" style="10" bestFit="1" customWidth="1"/>
    <col min="42" max="42" width="6.140625" style="10" bestFit="1" customWidth="1"/>
    <col min="43" max="43" width="7.85546875" style="10" bestFit="1" customWidth="1"/>
    <col min="44" max="44" width="5.42578125" style="10" bestFit="1" customWidth="1"/>
    <col min="45" max="45" width="10.140625" style="10"/>
    <col min="46" max="46" width="9.140625" style="10" bestFit="1" customWidth="1"/>
    <col min="47" max="47" width="6.85546875" style="10" bestFit="1" customWidth="1"/>
    <col min="48" max="48" width="6.7109375" style="10" bestFit="1" customWidth="1"/>
    <col min="49" max="49" width="6.85546875" style="10" bestFit="1" customWidth="1"/>
    <col min="50" max="50" width="10.140625" style="10"/>
    <col min="51" max="51" width="7.140625" style="10" bestFit="1" customWidth="1"/>
    <col min="52" max="52" width="7.42578125" style="10" bestFit="1" customWidth="1"/>
    <col min="53" max="53" width="7.28515625" style="10" bestFit="1" customWidth="1"/>
    <col min="54" max="54" width="7.42578125" style="10" bestFit="1" customWidth="1"/>
    <col min="55" max="55" width="10.140625" style="10"/>
    <col min="56" max="56" width="6" style="10" bestFit="1" customWidth="1"/>
    <col min="57" max="57" width="5.42578125" style="10" bestFit="1" customWidth="1"/>
    <col min="58" max="58" width="7.42578125" style="10" bestFit="1" customWidth="1"/>
    <col min="59" max="59" width="10.140625" style="10"/>
    <col min="60" max="60" width="6" style="10" bestFit="1" customWidth="1"/>
    <col min="61" max="61" width="5.42578125" style="10" bestFit="1" customWidth="1"/>
    <col min="62" max="62" width="8.42578125" style="10" bestFit="1" customWidth="1"/>
    <col min="63" max="63" width="10.140625" style="10"/>
    <col min="64" max="64" width="6.85546875" style="10" bestFit="1" customWidth="1"/>
    <col min="65" max="65" width="7.140625" style="10" bestFit="1" customWidth="1"/>
    <col min="66" max="67" width="6.28515625" style="10" bestFit="1" customWidth="1"/>
    <col min="68" max="68" width="10.140625" style="10"/>
    <col min="69" max="69" width="9.42578125" style="10" bestFit="1" customWidth="1"/>
    <col min="70" max="70" width="7.140625" style="10" bestFit="1" customWidth="1"/>
    <col min="71" max="71" width="7.42578125" style="10" bestFit="1" customWidth="1"/>
    <col min="72" max="72" width="11.42578125" style="10" bestFit="1" customWidth="1"/>
    <col min="73" max="73" width="5.85546875" style="10" bestFit="1" customWidth="1"/>
    <col min="74" max="74" width="7.42578125" style="10" bestFit="1" customWidth="1"/>
    <col min="75" max="75" width="10" style="10" bestFit="1" customWidth="1"/>
    <col min="76" max="76" width="10.140625" style="10"/>
    <col min="77" max="78" width="7.42578125" style="10" bestFit="1" customWidth="1"/>
    <col min="79" max="79" width="13.42578125" style="10" bestFit="1" customWidth="1"/>
    <col min="80" max="80" width="6.42578125" style="10" bestFit="1" customWidth="1"/>
    <col min="81" max="81" width="8" style="10" bestFit="1" customWidth="1"/>
    <col min="82" max="82" width="10.28515625" style="10" bestFit="1" customWidth="1"/>
    <col min="83" max="16384" width="10.140625" style="10"/>
  </cols>
  <sheetData>
    <row r="1" spans="1:82" ht="18">
      <c r="A1" s="88" t="s">
        <v>300</v>
      </c>
    </row>
    <row r="3" spans="1:82" ht="15.75">
      <c r="A3" s="148" t="s">
        <v>239</v>
      </c>
    </row>
    <row r="4" spans="1:82">
      <c r="A4" s="35"/>
    </row>
    <row r="5" spans="1:82">
      <c r="A5" s="38" t="s">
        <v>151</v>
      </c>
      <c r="B5" s="38" t="s">
        <v>152</v>
      </c>
    </row>
    <row r="6" spans="1:82" s="1" customForma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82" s="4" customFormat="1" ht="16.5">
      <c r="A7" s="4" t="s">
        <v>3</v>
      </c>
      <c r="B7" s="4" t="s">
        <v>2</v>
      </c>
      <c r="C7" s="4" t="s">
        <v>253</v>
      </c>
      <c r="D7" s="4" t="s">
        <v>254</v>
      </c>
      <c r="E7" s="4" t="s">
        <v>77</v>
      </c>
      <c r="F7" s="4" t="s">
        <v>267</v>
      </c>
      <c r="G7" s="4" t="s">
        <v>268</v>
      </c>
      <c r="H7" s="86" t="s">
        <v>78</v>
      </c>
      <c r="I7" s="86" t="s">
        <v>79</v>
      </c>
      <c r="J7" s="86" t="s">
        <v>80</v>
      </c>
      <c r="K7" s="86" t="s">
        <v>81</v>
      </c>
      <c r="L7" s="4" t="s">
        <v>82</v>
      </c>
      <c r="M7" s="4" t="s">
        <v>83</v>
      </c>
      <c r="N7" s="4" t="s">
        <v>84</v>
      </c>
      <c r="O7" s="4" t="s">
        <v>269</v>
      </c>
      <c r="P7" s="4" t="s">
        <v>270</v>
      </c>
      <c r="Q7" s="4" t="s">
        <v>271</v>
      </c>
      <c r="R7" s="4" t="s">
        <v>85</v>
      </c>
      <c r="S7" s="4" t="s">
        <v>86</v>
      </c>
      <c r="T7" s="4" t="s">
        <v>87</v>
      </c>
      <c r="U7" s="4" t="s">
        <v>88</v>
      </c>
      <c r="V7" s="4" t="s">
        <v>272</v>
      </c>
      <c r="W7" s="4" t="s">
        <v>273</v>
      </c>
      <c r="Y7" s="4" t="s">
        <v>274</v>
      </c>
      <c r="Z7" s="4" t="s">
        <v>275</v>
      </c>
      <c r="AA7" s="4" t="s">
        <v>276</v>
      </c>
      <c r="AB7" s="4" t="s">
        <v>89</v>
      </c>
      <c r="AC7" s="4" t="s">
        <v>90</v>
      </c>
      <c r="AD7" s="4" t="s">
        <v>91</v>
      </c>
      <c r="AE7" s="4" t="s">
        <v>92</v>
      </c>
      <c r="AF7" s="4" t="s">
        <v>277</v>
      </c>
      <c r="AG7" s="4" t="s">
        <v>278</v>
      </c>
      <c r="AI7" s="4" t="s">
        <v>93</v>
      </c>
      <c r="AJ7" s="4" t="s">
        <v>94</v>
      </c>
      <c r="AL7" s="4" t="s">
        <v>95</v>
      </c>
      <c r="AM7" s="4" t="s">
        <v>96</v>
      </c>
      <c r="AN7" s="4" t="s">
        <v>97</v>
      </c>
      <c r="AO7" s="4" t="s">
        <v>98</v>
      </c>
      <c r="AP7" s="4" t="s">
        <v>99</v>
      </c>
      <c r="AQ7" s="4" t="s">
        <v>100</v>
      </c>
      <c r="AR7" s="4" t="s">
        <v>101</v>
      </c>
      <c r="AT7" s="4" t="s">
        <v>102</v>
      </c>
      <c r="AU7" s="4" t="s">
        <v>103</v>
      </c>
      <c r="AV7" s="4" t="s">
        <v>104</v>
      </c>
      <c r="AW7" s="4" t="s">
        <v>105</v>
      </c>
      <c r="AY7" s="4" t="s">
        <v>106</v>
      </c>
      <c r="AZ7" s="4" t="s">
        <v>107</v>
      </c>
      <c r="BA7" s="4" t="s">
        <v>108</v>
      </c>
      <c r="BB7" s="4" t="s">
        <v>109</v>
      </c>
      <c r="BD7" s="4" t="s">
        <v>110</v>
      </c>
      <c r="BE7" s="4" t="s">
        <v>111</v>
      </c>
      <c r="BF7" s="4" t="s">
        <v>112</v>
      </c>
      <c r="BH7" s="4" t="s">
        <v>113</v>
      </c>
      <c r="BI7" s="4" t="s">
        <v>114</v>
      </c>
      <c r="BJ7" s="4" t="s">
        <v>115</v>
      </c>
      <c r="BL7" s="4" t="s">
        <v>116</v>
      </c>
      <c r="BM7" s="4" t="s">
        <v>117</v>
      </c>
      <c r="BN7" s="4" t="s">
        <v>118</v>
      </c>
      <c r="BO7" s="4" t="s">
        <v>119</v>
      </c>
      <c r="BQ7" s="4" t="s">
        <v>120</v>
      </c>
      <c r="BR7" s="4" t="s">
        <v>121</v>
      </c>
      <c r="BS7" s="4" t="s">
        <v>122</v>
      </c>
      <c r="BT7" s="4" t="s">
        <v>123</v>
      </c>
      <c r="BU7" s="4" t="s">
        <v>124</v>
      </c>
      <c r="BV7" s="4" t="s">
        <v>125</v>
      </c>
      <c r="BW7" s="4" t="s">
        <v>126</v>
      </c>
      <c r="BY7" s="4" t="s">
        <v>127</v>
      </c>
      <c r="BZ7" s="4" t="s">
        <v>122</v>
      </c>
      <c r="CA7" s="4" t="s">
        <v>128</v>
      </c>
      <c r="CB7" s="4" t="s">
        <v>129</v>
      </c>
      <c r="CC7" s="4" t="s">
        <v>125</v>
      </c>
      <c r="CD7" s="4" t="s">
        <v>130</v>
      </c>
    </row>
    <row r="8" spans="1:82" s="1" customFormat="1">
      <c r="A8" s="2" t="s">
        <v>184</v>
      </c>
      <c r="B8" s="2" t="s">
        <v>16</v>
      </c>
      <c r="C8" s="2">
        <v>7114530</v>
      </c>
      <c r="D8" s="2">
        <v>3501300</v>
      </c>
      <c r="E8" s="10" t="s">
        <v>76</v>
      </c>
      <c r="F8" s="10">
        <v>0.11600000000000001</v>
      </c>
      <c r="G8" s="10">
        <v>0.03</v>
      </c>
      <c r="H8" s="120">
        <v>602</v>
      </c>
      <c r="I8" s="121">
        <v>4019</v>
      </c>
      <c r="J8" s="121">
        <v>601.64343851946057</v>
      </c>
      <c r="K8" s="121">
        <v>4018.7647935049358</v>
      </c>
      <c r="L8" s="122">
        <v>4019.8532857519526</v>
      </c>
      <c r="M8" s="122">
        <v>4017.676301257919</v>
      </c>
      <c r="N8" s="123">
        <v>95.643624999999986</v>
      </c>
      <c r="O8" s="92">
        <v>34.696000000000005</v>
      </c>
      <c r="P8" s="92">
        <v>1.7801875000000003</v>
      </c>
      <c r="Q8" s="92">
        <v>19.655875000000002</v>
      </c>
      <c r="R8" s="92">
        <v>22.359187499999997</v>
      </c>
      <c r="S8" s="92">
        <v>2.8437500000000001E-2</v>
      </c>
      <c r="T8" s="92">
        <v>7.8038124999999985</v>
      </c>
      <c r="U8" s="92">
        <v>1.8625000000000003E-2</v>
      </c>
      <c r="V8" s="92">
        <v>0.34337500000000004</v>
      </c>
      <c r="W8" s="92">
        <v>8.958124999999999</v>
      </c>
      <c r="X8" s="92"/>
      <c r="Y8" s="92">
        <v>37.642538461538457</v>
      </c>
      <c r="Z8" s="92">
        <v>8.7692307692307687E-3</v>
      </c>
      <c r="AA8" s="92">
        <v>21.483307692307694</v>
      </c>
      <c r="AB8" s="92">
        <v>37.372461538461543</v>
      </c>
      <c r="AC8" s="92">
        <v>1.2989230769230771</v>
      </c>
      <c r="AD8" s="92">
        <v>2.5455384615384613</v>
      </c>
      <c r="AE8" s="92">
        <v>0.93299999999999994</v>
      </c>
      <c r="AF8" s="92">
        <v>1.3461538461538461E-2</v>
      </c>
      <c r="AG8" s="92">
        <v>1.0384615384615384E-2</v>
      </c>
      <c r="AH8" s="9"/>
      <c r="AI8" s="68">
        <v>4.6140533250233053</v>
      </c>
      <c r="AJ8" s="68">
        <v>4.7924886456922007</v>
      </c>
      <c r="AK8" s="68"/>
      <c r="AL8" s="68">
        <v>2.6644097403982174</v>
      </c>
      <c r="AM8" s="68">
        <v>1.7789758339445292</v>
      </c>
      <c r="AN8" s="68">
        <v>1.3355902596017826</v>
      </c>
      <c r="AO8" s="68">
        <v>1.4359311451818673</v>
      </c>
      <c r="AP8" s="68">
        <v>0.89338154180395746</v>
      </c>
      <c r="AQ8" s="68">
        <v>0.44338557434274684</v>
      </c>
      <c r="AR8" s="68">
        <v>0.10282928703911333</v>
      </c>
      <c r="AS8" s="91"/>
      <c r="AT8" s="68">
        <v>2.4929168000713386</v>
      </c>
      <c r="AU8" s="68">
        <v>0.30268318531217109</v>
      </c>
      <c r="AV8" s="68">
        <v>7.973607739358142E-2</v>
      </c>
      <c r="AW8" s="68">
        <v>8.7754348514980429E-2</v>
      </c>
      <c r="AX8" s="68"/>
      <c r="AY8" s="68">
        <v>0.8372145767557696</v>
      </c>
      <c r="AZ8" s="68">
        <v>0.10479620560164031</v>
      </c>
      <c r="BA8" s="68">
        <v>2.7606549573568472E-2</v>
      </c>
      <c r="BB8" s="68">
        <v>3.0382668069021734E-2</v>
      </c>
      <c r="BC8" s="68"/>
      <c r="BD8" s="68">
        <v>-8.3651569786679619E-2</v>
      </c>
      <c r="BE8" s="68">
        <v>1.8067799462780935E-3</v>
      </c>
      <c r="BF8" s="68">
        <v>104.3374968936488</v>
      </c>
      <c r="BG8" s="68"/>
      <c r="BH8" s="68">
        <v>-3.0139367415605469</v>
      </c>
      <c r="BI8" s="68">
        <v>2.0610959120731458E-2</v>
      </c>
      <c r="BJ8" s="68">
        <v>7659.8880319130958</v>
      </c>
      <c r="BK8" s="68"/>
      <c r="BL8" s="68">
        <v>0.46857958404093408</v>
      </c>
      <c r="BM8" s="68">
        <v>0.32978770265399893</v>
      </c>
      <c r="BN8" s="68">
        <v>0.16367375316167584</v>
      </c>
      <c r="BO8" s="68">
        <v>3.7958960143391215E-2</v>
      </c>
      <c r="BP8" s="68"/>
      <c r="BQ8" s="122">
        <v>601.64343851946057</v>
      </c>
      <c r="BR8" s="68">
        <v>-1.5380272189531676</v>
      </c>
      <c r="BS8" s="68">
        <v>875.15</v>
      </c>
      <c r="BT8" s="68">
        <v>0.63469353353325708</v>
      </c>
      <c r="BU8" s="68">
        <v>3.7958960143391215E-2</v>
      </c>
      <c r="BV8" s="124">
        <v>11593.219292665861</v>
      </c>
      <c r="BW8" s="122">
        <v>4019.8532857519526</v>
      </c>
      <c r="BX8" s="122"/>
      <c r="BY8" s="68">
        <v>3.642390785872915</v>
      </c>
      <c r="BZ8" s="68">
        <v>875.15</v>
      </c>
      <c r="CA8" s="68">
        <v>0.63469353353325708</v>
      </c>
      <c r="CB8" s="68">
        <v>3.7958960143391215E-2</v>
      </c>
      <c r="CC8" s="124">
        <v>-22971.297320677106</v>
      </c>
      <c r="CD8" s="122">
        <v>4017.676301257919</v>
      </c>
    </row>
    <row r="9" spans="1:82" customFormat="1" ht="15">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row>
    <row r="10" spans="1:82">
      <c r="A10" s="17"/>
      <c r="B10" s="17"/>
      <c r="C10" s="13"/>
      <c r="D10" s="13"/>
      <c r="E10" s="13"/>
      <c r="F10" s="13"/>
      <c r="G10" s="14"/>
      <c r="H10" s="14"/>
      <c r="I10" s="14"/>
      <c r="J10" s="14"/>
      <c r="K10" s="15"/>
      <c r="L10" s="13"/>
      <c r="M10" s="13"/>
      <c r="N10" s="13"/>
      <c r="O10" s="13"/>
      <c r="P10" s="13"/>
      <c r="Q10" s="13"/>
      <c r="R10" s="13"/>
      <c r="S10" s="13"/>
      <c r="T10" s="13"/>
      <c r="U10" s="13"/>
      <c r="V10" s="13"/>
      <c r="W10" s="13"/>
      <c r="X10" s="13"/>
      <c r="Y10" s="13"/>
      <c r="Z10" s="13"/>
      <c r="AA10" s="13"/>
      <c r="AB10" s="13"/>
      <c r="AC10" s="13"/>
      <c r="AD10" s="13"/>
      <c r="AE10" s="3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4"/>
      <c r="BO10" s="16"/>
      <c r="BP10" s="16"/>
      <c r="BQ10" s="16"/>
      <c r="BR10" s="16"/>
      <c r="BS10" s="15"/>
      <c r="BT10" s="14"/>
      <c r="BU10" s="14"/>
      <c r="BV10" s="16"/>
      <c r="BW10" s="16"/>
      <c r="BX10" s="16"/>
      <c r="BY10" s="16"/>
      <c r="BZ10" s="15"/>
      <c r="CA10" s="14"/>
    </row>
    <row r="11" spans="1:82">
      <c r="A11" s="13"/>
      <c r="B11" s="13"/>
      <c r="C11" s="13"/>
      <c r="D11" s="13"/>
      <c r="E11" s="13"/>
      <c r="F11" s="13"/>
      <c r="G11" s="14"/>
      <c r="H11" s="14"/>
      <c r="I11" s="14"/>
      <c r="J11" s="14"/>
      <c r="K11" s="15"/>
      <c r="L11" s="13"/>
      <c r="M11" s="13"/>
      <c r="N11" s="13"/>
      <c r="O11" s="13"/>
      <c r="P11" s="13"/>
      <c r="Q11" s="13"/>
      <c r="R11" s="13"/>
      <c r="S11" s="13"/>
      <c r="T11" s="13"/>
      <c r="U11" s="13"/>
      <c r="V11" s="13"/>
      <c r="W11" s="13"/>
      <c r="X11" s="13"/>
      <c r="Y11" s="13"/>
      <c r="Z11" s="13"/>
      <c r="AA11" s="13"/>
      <c r="AB11" s="13"/>
      <c r="AC11" s="13"/>
      <c r="AD11" s="13"/>
      <c r="AE11" s="3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4"/>
      <c r="BO11" s="16"/>
      <c r="BP11" s="16"/>
      <c r="BQ11" s="16"/>
      <c r="BR11" s="16"/>
      <c r="BS11" s="15"/>
      <c r="BT11" s="14"/>
      <c r="BU11" s="14"/>
      <c r="BV11" s="16"/>
      <c r="BW11" s="16"/>
      <c r="BX11" s="16"/>
      <c r="BY11" s="16"/>
      <c r="BZ11" s="15"/>
      <c r="CA11" s="14"/>
    </row>
    <row r="12" spans="1:82">
      <c r="A12" s="13"/>
      <c r="B12" s="13"/>
      <c r="C12" s="13"/>
      <c r="D12" s="13"/>
      <c r="E12" s="13"/>
      <c r="F12" s="13"/>
      <c r="G12" s="14"/>
      <c r="H12" s="14"/>
      <c r="I12" s="14"/>
      <c r="J12" s="14"/>
      <c r="K12" s="15"/>
      <c r="L12" s="13"/>
      <c r="M12" s="13"/>
      <c r="N12" s="13"/>
      <c r="O12" s="13"/>
      <c r="P12" s="13"/>
      <c r="Q12" s="13"/>
      <c r="R12" s="13"/>
      <c r="S12" s="13"/>
      <c r="T12" s="13"/>
      <c r="U12" s="13"/>
      <c r="V12" s="13"/>
      <c r="W12" s="13"/>
      <c r="X12" s="13"/>
      <c r="Y12" s="13"/>
      <c r="Z12" s="13"/>
      <c r="AA12" s="13"/>
      <c r="AB12" s="13"/>
      <c r="AC12" s="13"/>
      <c r="AD12" s="13"/>
      <c r="AE12" s="3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4"/>
      <c r="BO12" s="16"/>
      <c r="BP12" s="16"/>
      <c r="BQ12" s="16"/>
      <c r="BR12" s="16"/>
      <c r="BS12" s="15"/>
      <c r="BT12" s="14"/>
      <c r="BU12" s="14"/>
      <c r="BV12" s="16"/>
      <c r="BW12" s="16"/>
      <c r="BX12" s="16"/>
      <c r="BY12" s="16"/>
      <c r="BZ12" s="15"/>
      <c r="CA12" s="14"/>
    </row>
    <row r="13" spans="1:82">
      <c r="A13" s="13"/>
      <c r="B13" s="13"/>
      <c r="C13" s="13"/>
      <c r="D13" s="13"/>
      <c r="E13" s="13"/>
      <c r="F13" s="13"/>
      <c r="G13" s="14"/>
      <c r="H13" s="14"/>
      <c r="I13" s="14"/>
      <c r="J13" s="14"/>
      <c r="K13" s="15"/>
      <c r="L13" s="13"/>
      <c r="M13" s="13"/>
      <c r="N13" s="13"/>
      <c r="O13" s="13"/>
      <c r="P13" s="13"/>
      <c r="Q13" s="13"/>
      <c r="R13" s="13"/>
      <c r="S13" s="13"/>
      <c r="T13" s="13"/>
      <c r="U13" s="13"/>
      <c r="V13" s="13"/>
      <c r="W13" s="13"/>
      <c r="X13" s="13"/>
      <c r="Y13" s="13"/>
      <c r="Z13" s="13"/>
      <c r="AA13" s="13"/>
      <c r="AB13" s="13"/>
      <c r="AC13" s="13"/>
      <c r="AD13" s="13"/>
      <c r="AE13" s="3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4"/>
      <c r="BO13" s="16"/>
      <c r="BP13" s="16"/>
      <c r="BQ13" s="16"/>
      <c r="BR13" s="16"/>
      <c r="BS13" s="15"/>
      <c r="BT13" s="14"/>
      <c r="BU13" s="14"/>
      <c r="BV13" s="16"/>
      <c r="BW13" s="16"/>
      <c r="BX13" s="16"/>
      <c r="BY13" s="16"/>
      <c r="BZ13" s="15"/>
      <c r="CA13" s="14"/>
    </row>
    <row r="14" spans="1:82">
      <c r="A14" s="13"/>
      <c r="B14" s="13"/>
      <c r="C14" s="13"/>
      <c r="D14" s="13"/>
      <c r="E14" s="13"/>
      <c r="F14" s="13"/>
      <c r="G14" s="14"/>
      <c r="H14" s="14"/>
      <c r="I14" s="14"/>
      <c r="J14" s="14"/>
      <c r="K14" s="15"/>
      <c r="L14" s="13"/>
      <c r="M14" s="13"/>
      <c r="N14" s="13"/>
      <c r="O14" s="13"/>
      <c r="P14" s="13"/>
      <c r="Q14" s="13"/>
      <c r="R14" s="13"/>
      <c r="S14" s="13"/>
      <c r="T14" s="13"/>
      <c r="U14" s="13"/>
      <c r="V14" s="13"/>
      <c r="W14" s="13"/>
      <c r="X14" s="13"/>
      <c r="Y14" s="13"/>
      <c r="Z14" s="13"/>
      <c r="AA14" s="13"/>
      <c r="AB14" s="13"/>
      <c r="AC14" s="13"/>
      <c r="AD14" s="13"/>
      <c r="AE14" s="3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4"/>
      <c r="BO14" s="16"/>
      <c r="BP14" s="16"/>
      <c r="BQ14" s="16"/>
      <c r="BR14" s="16"/>
      <c r="BS14" s="15"/>
      <c r="BT14" s="14"/>
      <c r="BU14" s="14"/>
      <c r="BV14" s="16"/>
      <c r="BW14" s="16"/>
      <c r="BX14" s="16"/>
      <c r="BY14" s="16"/>
      <c r="BZ14" s="15"/>
      <c r="CA14" s="14"/>
    </row>
    <row r="15" spans="1:82">
      <c r="A15" s="13"/>
      <c r="B15" s="13"/>
      <c r="C15" s="13"/>
      <c r="D15" s="13"/>
      <c r="E15" s="13"/>
      <c r="F15" s="13"/>
      <c r="G15" s="14"/>
      <c r="H15" s="14"/>
      <c r="I15" s="14"/>
      <c r="J15" s="14"/>
      <c r="K15" s="15"/>
      <c r="L15" s="13"/>
      <c r="M15" s="13"/>
      <c r="N15" s="13"/>
      <c r="O15" s="13"/>
      <c r="P15" s="13"/>
      <c r="Q15" s="13"/>
      <c r="R15" s="13"/>
      <c r="S15" s="13"/>
      <c r="T15" s="13"/>
      <c r="U15" s="13"/>
      <c r="V15" s="13"/>
      <c r="W15" s="13"/>
      <c r="X15" s="13"/>
      <c r="Y15" s="13"/>
      <c r="Z15" s="13"/>
      <c r="AA15" s="13"/>
      <c r="AB15" s="13"/>
      <c r="AC15" s="13"/>
      <c r="AD15" s="13"/>
      <c r="AE15" s="3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4"/>
      <c r="BO15" s="16"/>
      <c r="BP15" s="16"/>
      <c r="BQ15" s="16"/>
      <c r="BR15" s="16"/>
      <c r="BS15" s="15"/>
      <c r="BT15" s="14"/>
      <c r="BU15" s="14"/>
      <c r="BV15" s="16"/>
      <c r="BW15" s="16"/>
      <c r="BX15" s="16"/>
      <c r="BY15" s="16"/>
      <c r="BZ15" s="15"/>
      <c r="CA15" s="14"/>
    </row>
    <row r="16" spans="1:82">
      <c r="A16" s="13"/>
      <c r="B16" s="13"/>
      <c r="C16" s="13"/>
      <c r="D16" s="13"/>
      <c r="E16" s="13"/>
      <c r="F16" s="13"/>
      <c r="G16" s="14"/>
      <c r="H16" s="14"/>
      <c r="I16" s="14"/>
      <c r="J16" s="14"/>
      <c r="K16" s="15"/>
      <c r="L16" s="13"/>
      <c r="M16" s="13"/>
      <c r="N16" s="13"/>
      <c r="O16" s="13"/>
      <c r="P16" s="13"/>
      <c r="Q16" s="13"/>
      <c r="R16" s="13"/>
      <c r="S16" s="13"/>
      <c r="T16" s="13"/>
      <c r="U16" s="13"/>
      <c r="V16" s="13"/>
      <c r="W16" s="13"/>
      <c r="X16" s="13"/>
      <c r="Y16" s="13"/>
      <c r="Z16" s="13"/>
      <c r="AA16" s="13"/>
      <c r="AB16" s="13"/>
      <c r="AC16" s="13"/>
      <c r="AD16" s="13"/>
      <c r="AE16" s="3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4"/>
      <c r="BO16" s="16"/>
      <c r="BP16" s="16"/>
      <c r="BQ16" s="16"/>
      <c r="BR16" s="16"/>
      <c r="BS16" s="15"/>
      <c r="BT16" s="14"/>
      <c r="BU16" s="14"/>
      <c r="BV16" s="16"/>
      <c r="BW16" s="16"/>
      <c r="BX16" s="16"/>
      <c r="BY16" s="16"/>
      <c r="BZ16" s="15"/>
      <c r="CA16" s="14"/>
    </row>
    <row r="17" spans="1:79">
      <c r="A17" s="13"/>
      <c r="B17" s="13"/>
      <c r="C17" s="13"/>
      <c r="D17" s="13"/>
      <c r="E17" s="13"/>
      <c r="F17" s="13"/>
      <c r="G17" s="14"/>
      <c r="H17" s="14"/>
      <c r="I17" s="14"/>
      <c r="J17" s="14"/>
      <c r="K17" s="15"/>
      <c r="L17" s="13"/>
      <c r="M17" s="13"/>
      <c r="N17" s="13"/>
      <c r="O17" s="13"/>
      <c r="P17" s="13"/>
      <c r="Q17" s="13"/>
      <c r="R17" s="13"/>
      <c r="S17" s="13"/>
      <c r="T17" s="13"/>
      <c r="U17" s="13"/>
      <c r="V17" s="13"/>
      <c r="W17" s="13"/>
      <c r="X17" s="13"/>
      <c r="Y17" s="13"/>
      <c r="Z17" s="13"/>
      <c r="AA17" s="13"/>
      <c r="AB17" s="13"/>
      <c r="AC17" s="13"/>
      <c r="AD17" s="13"/>
      <c r="AE17" s="3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4"/>
      <c r="BO17" s="16"/>
      <c r="BP17" s="16"/>
      <c r="BQ17" s="16"/>
      <c r="BR17" s="16"/>
      <c r="BS17" s="15"/>
      <c r="BT17" s="14"/>
      <c r="BU17" s="14"/>
      <c r="BV17" s="16"/>
      <c r="BW17" s="16"/>
      <c r="BX17" s="16"/>
      <c r="BY17" s="16"/>
      <c r="BZ17" s="15"/>
      <c r="CA17" s="14"/>
    </row>
    <row r="18" spans="1:79">
      <c r="A18" s="13"/>
      <c r="B18" s="13"/>
      <c r="C18" s="13"/>
      <c r="D18" s="13"/>
      <c r="E18" s="13"/>
      <c r="F18" s="13"/>
      <c r="G18" s="14"/>
      <c r="H18" s="14"/>
      <c r="I18" s="14"/>
      <c r="J18" s="14"/>
      <c r="K18" s="15"/>
      <c r="L18" s="13"/>
      <c r="M18" s="13"/>
      <c r="N18" s="13"/>
      <c r="O18" s="13"/>
      <c r="P18" s="13"/>
      <c r="Q18" s="13"/>
      <c r="R18" s="13"/>
      <c r="S18" s="13"/>
      <c r="T18" s="13"/>
      <c r="U18" s="13"/>
      <c r="V18" s="13"/>
      <c r="W18" s="13"/>
      <c r="X18" s="13"/>
      <c r="Y18" s="13"/>
      <c r="Z18" s="13"/>
      <c r="AA18" s="13"/>
      <c r="AB18" s="13"/>
      <c r="AC18" s="13"/>
      <c r="AD18" s="13"/>
      <c r="AE18" s="3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4"/>
      <c r="BO18" s="16"/>
      <c r="BP18" s="16"/>
      <c r="BQ18" s="16"/>
      <c r="BR18" s="16"/>
      <c r="BS18" s="15"/>
      <c r="BT18" s="14"/>
      <c r="BU18" s="14"/>
      <c r="BV18" s="16"/>
      <c r="BW18" s="16"/>
      <c r="BX18" s="16"/>
      <c r="BY18" s="16"/>
      <c r="BZ18" s="15"/>
      <c r="CA18" s="14"/>
    </row>
    <row r="19" spans="1:79">
      <c r="A19" s="13"/>
      <c r="B19" s="13"/>
      <c r="C19" s="13"/>
      <c r="D19" s="13"/>
      <c r="E19" s="13"/>
      <c r="F19" s="13"/>
      <c r="G19" s="14"/>
      <c r="H19" s="14"/>
      <c r="I19" s="14"/>
      <c r="J19" s="14"/>
      <c r="K19" s="15"/>
      <c r="L19" s="13"/>
      <c r="M19" s="13"/>
      <c r="N19" s="13"/>
      <c r="O19" s="13"/>
      <c r="P19" s="13"/>
      <c r="Q19" s="13"/>
      <c r="R19" s="13"/>
      <c r="S19" s="13"/>
      <c r="T19" s="13"/>
      <c r="U19" s="13"/>
      <c r="V19" s="13"/>
      <c r="W19" s="13"/>
      <c r="X19" s="13"/>
      <c r="Y19" s="13"/>
      <c r="Z19" s="13"/>
      <c r="AA19" s="13"/>
      <c r="AB19" s="13"/>
      <c r="AC19" s="13"/>
      <c r="AD19" s="13"/>
      <c r="AE19" s="3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4"/>
      <c r="BO19" s="16"/>
      <c r="BP19" s="16"/>
      <c r="BQ19" s="16"/>
      <c r="BR19" s="16"/>
      <c r="BS19" s="15"/>
      <c r="BT19" s="14"/>
      <c r="BU19" s="14"/>
      <c r="BV19" s="16"/>
      <c r="BW19" s="16"/>
      <c r="BX19" s="16"/>
      <c r="BY19" s="16"/>
      <c r="BZ19" s="15"/>
      <c r="CA19" s="14"/>
    </row>
    <row r="20" spans="1:79">
      <c r="A20" s="13"/>
      <c r="B20" s="13"/>
      <c r="C20" s="13"/>
      <c r="D20" s="13"/>
      <c r="E20" s="13"/>
      <c r="F20" s="13"/>
      <c r="G20" s="14"/>
      <c r="H20" s="14"/>
      <c r="I20" s="14"/>
      <c r="J20" s="14"/>
      <c r="K20" s="15"/>
      <c r="L20" s="13"/>
      <c r="M20" s="13"/>
      <c r="N20" s="13"/>
      <c r="O20" s="13"/>
      <c r="P20" s="13"/>
      <c r="Q20" s="13"/>
      <c r="R20" s="13"/>
      <c r="S20" s="13"/>
      <c r="T20" s="13"/>
      <c r="U20" s="13"/>
      <c r="V20" s="13"/>
      <c r="W20" s="13"/>
      <c r="X20" s="13"/>
      <c r="Y20" s="13"/>
      <c r="Z20" s="13"/>
      <c r="AA20" s="13"/>
      <c r="AB20" s="13"/>
      <c r="AC20" s="13"/>
      <c r="AD20" s="13"/>
      <c r="AE20" s="3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4"/>
      <c r="BO20" s="16"/>
      <c r="BP20" s="16"/>
      <c r="BQ20" s="16"/>
      <c r="BR20" s="16"/>
      <c r="BS20" s="15"/>
      <c r="BT20" s="14"/>
      <c r="BU20" s="14"/>
      <c r="BV20" s="16"/>
      <c r="BW20" s="16"/>
      <c r="BX20" s="16"/>
      <c r="BY20" s="16"/>
      <c r="BZ20" s="15"/>
      <c r="CA20" s="14"/>
    </row>
    <row r="21" spans="1:79">
      <c r="A21" s="13"/>
      <c r="B21" s="13"/>
      <c r="C21" s="13"/>
      <c r="D21" s="13"/>
      <c r="E21" s="13"/>
      <c r="F21" s="13"/>
      <c r="G21" s="14"/>
      <c r="H21" s="14"/>
      <c r="I21" s="14"/>
      <c r="J21" s="14"/>
      <c r="K21" s="15"/>
      <c r="L21" s="13"/>
      <c r="M21" s="13"/>
      <c r="N21" s="13"/>
      <c r="O21" s="13"/>
      <c r="P21" s="13"/>
      <c r="Q21" s="13"/>
      <c r="R21" s="13"/>
      <c r="S21" s="13"/>
      <c r="T21" s="13"/>
      <c r="U21" s="13"/>
      <c r="V21" s="13"/>
      <c r="W21" s="13"/>
      <c r="X21" s="13"/>
      <c r="Y21" s="13"/>
      <c r="Z21" s="13"/>
      <c r="AA21" s="13"/>
      <c r="AB21" s="13"/>
      <c r="AC21" s="13"/>
      <c r="AD21" s="13"/>
      <c r="AE21" s="3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4"/>
      <c r="BO21" s="16"/>
      <c r="BP21" s="16"/>
      <c r="BQ21" s="16"/>
      <c r="BR21" s="16"/>
      <c r="BS21" s="15"/>
      <c r="BT21" s="14"/>
      <c r="BU21" s="14"/>
      <c r="BV21" s="16"/>
      <c r="BW21" s="16"/>
      <c r="BX21" s="16"/>
      <c r="BY21" s="16"/>
      <c r="BZ21" s="15"/>
      <c r="CA21" s="14"/>
    </row>
    <row r="22" spans="1:79">
      <c r="A22" s="13"/>
      <c r="B22" s="13"/>
      <c r="C22" s="13"/>
      <c r="D22" s="13"/>
      <c r="E22" s="13"/>
      <c r="F22" s="13"/>
      <c r="G22" s="14"/>
      <c r="H22" s="14"/>
      <c r="I22" s="14"/>
      <c r="J22" s="14"/>
      <c r="K22" s="15"/>
      <c r="L22" s="13"/>
      <c r="M22" s="13"/>
      <c r="N22" s="13"/>
      <c r="O22" s="13"/>
      <c r="P22" s="13"/>
      <c r="Q22" s="13"/>
      <c r="R22" s="13"/>
      <c r="S22" s="13"/>
      <c r="T22" s="13"/>
      <c r="U22" s="13"/>
      <c r="V22" s="13"/>
      <c r="W22" s="13"/>
      <c r="X22" s="13"/>
      <c r="Y22" s="13"/>
      <c r="Z22" s="13"/>
      <c r="AA22" s="13"/>
      <c r="AB22" s="13"/>
      <c r="AC22" s="13"/>
      <c r="AD22" s="13"/>
      <c r="AE22" s="3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4"/>
      <c r="BO22" s="16"/>
      <c r="BP22" s="16"/>
      <c r="BQ22" s="16"/>
      <c r="BR22" s="16"/>
      <c r="BS22" s="15"/>
      <c r="BT22" s="14"/>
      <c r="BU22" s="14"/>
      <c r="BV22" s="16"/>
      <c r="BW22" s="16"/>
      <c r="BX22" s="16"/>
      <c r="BY22" s="16"/>
      <c r="BZ22" s="15"/>
      <c r="CA22" s="14"/>
    </row>
    <row r="23" spans="1:79">
      <c r="A23" s="13"/>
      <c r="B23" s="13"/>
      <c r="C23" s="13"/>
      <c r="D23" s="13"/>
      <c r="E23" s="13"/>
      <c r="F23" s="13"/>
      <c r="G23" s="14"/>
      <c r="H23" s="14"/>
      <c r="I23" s="14"/>
      <c r="J23" s="14"/>
      <c r="K23" s="15"/>
      <c r="L23" s="13"/>
      <c r="M23" s="13"/>
      <c r="N23" s="13"/>
      <c r="O23" s="13"/>
      <c r="P23" s="13"/>
      <c r="Q23" s="13"/>
      <c r="R23" s="13"/>
      <c r="S23" s="13"/>
      <c r="T23" s="13"/>
      <c r="U23" s="13"/>
      <c r="V23" s="13"/>
      <c r="W23" s="13"/>
      <c r="X23" s="13"/>
      <c r="Y23" s="13"/>
      <c r="Z23" s="13"/>
      <c r="AA23" s="13"/>
      <c r="AB23" s="13"/>
      <c r="AC23" s="13"/>
      <c r="AD23" s="13"/>
      <c r="AE23" s="3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4"/>
      <c r="BO23" s="16"/>
      <c r="BP23" s="16"/>
      <c r="BQ23" s="16"/>
      <c r="BR23" s="16"/>
      <c r="BS23" s="15"/>
      <c r="BT23" s="14"/>
      <c r="BU23" s="14"/>
      <c r="BV23" s="16"/>
      <c r="BW23" s="16"/>
      <c r="BX23" s="16"/>
      <c r="BY23" s="16"/>
      <c r="BZ23" s="15"/>
      <c r="CA23" s="14"/>
    </row>
    <row r="24" spans="1:79">
      <c r="A24" s="13"/>
      <c r="B24" s="13"/>
      <c r="C24" s="13"/>
      <c r="D24" s="13"/>
      <c r="E24" s="13"/>
      <c r="F24" s="13"/>
      <c r="G24" s="14"/>
      <c r="H24" s="14"/>
      <c r="I24" s="14"/>
      <c r="J24" s="14"/>
      <c r="K24" s="15"/>
      <c r="L24" s="13"/>
      <c r="M24" s="13"/>
      <c r="N24" s="13"/>
      <c r="O24" s="13"/>
      <c r="P24" s="13"/>
      <c r="Q24" s="13"/>
      <c r="R24" s="13"/>
      <c r="S24" s="13"/>
      <c r="T24" s="13"/>
      <c r="U24" s="13"/>
      <c r="V24" s="13"/>
      <c r="W24" s="13"/>
      <c r="X24" s="13"/>
      <c r="Y24" s="13"/>
      <c r="Z24" s="13"/>
      <c r="AA24" s="13"/>
      <c r="AB24" s="13"/>
      <c r="AC24" s="13"/>
      <c r="AD24" s="13"/>
      <c r="AE24" s="3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4"/>
      <c r="BO24" s="16"/>
      <c r="BP24" s="16"/>
      <c r="BQ24" s="16"/>
      <c r="BR24" s="16"/>
      <c r="BS24" s="15"/>
      <c r="BT24" s="14"/>
      <c r="BU24" s="14"/>
      <c r="BV24" s="16"/>
      <c r="BW24" s="16"/>
      <c r="BX24" s="16"/>
      <c r="BY24" s="16"/>
      <c r="BZ24" s="15"/>
      <c r="CA24" s="14"/>
    </row>
    <row r="25" spans="1:79">
      <c r="A25" s="13"/>
      <c r="B25" s="13"/>
      <c r="C25" s="13"/>
      <c r="D25" s="13"/>
      <c r="E25" s="13"/>
      <c r="F25" s="13"/>
      <c r="G25" s="14"/>
      <c r="H25" s="14"/>
      <c r="I25" s="14"/>
      <c r="J25" s="14"/>
      <c r="K25" s="15"/>
      <c r="L25" s="13"/>
      <c r="M25" s="13"/>
      <c r="N25" s="13"/>
      <c r="O25" s="13"/>
      <c r="P25" s="13"/>
      <c r="Q25" s="13"/>
      <c r="R25" s="13"/>
      <c r="S25" s="13"/>
      <c r="T25" s="13"/>
      <c r="U25" s="13"/>
      <c r="V25" s="13"/>
      <c r="W25" s="13"/>
      <c r="X25" s="13"/>
      <c r="Y25" s="13"/>
      <c r="Z25" s="13"/>
      <c r="AA25" s="13"/>
      <c r="AB25" s="13"/>
      <c r="AC25" s="13"/>
      <c r="AD25" s="13"/>
      <c r="AE25" s="3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4"/>
      <c r="BO25" s="16"/>
      <c r="BP25" s="16"/>
      <c r="BQ25" s="16"/>
      <c r="BR25" s="16"/>
      <c r="BS25" s="15"/>
      <c r="BT25" s="14"/>
      <c r="BU25" s="14"/>
      <c r="BV25" s="16"/>
      <c r="BW25" s="16"/>
      <c r="BX25" s="16"/>
      <c r="BY25" s="16"/>
      <c r="BZ25" s="15"/>
      <c r="CA25" s="14"/>
    </row>
    <row r="26" spans="1:79">
      <c r="A26" s="13"/>
      <c r="B26" s="13"/>
      <c r="C26" s="13"/>
      <c r="D26" s="13"/>
      <c r="E26" s="13"/>
      <c r="F26" s="13"/>
      <c r="G26" s="14"/>
      <c r="H26" s="14"/>
      <c r="I26" s="14"/>
      <c r="J26" s="14"/>
      <c r="K26" s="15"/>
      <c r="L26" s="13"/>
      <c r="M26" s="13"/>
      <c r="N26" s="13"/>
      <c r="O26" s="13"/>
      <c r="P26" s="13"/>
      <c r="Q26" s="13"/>
      <c r="R26" s="13"/>
      <c r="S26" s="13"/>
      <c r="T26" s="13"/>
      <c r="U26" s="13"/>
      <c r="V26" s="13"/>
      <c r="W26" s="13"/>
      <c r="X26" s="13"/>
      <c r="Y26" s="13"/>
      <c r="Z26" s="13"/>
      <c r="AA26" s="13"/>
      <c r="AB26" s="13"/>
      <c r="AC26" s="13"/>
      <c r="AD26" s="13"/>
      <c r="AE26" s="3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4"/>
      <c r="BO26" s="16"/>
      <c r="BP26" s="16"/>
      <c r="BQ26" s="16"/>
      <c r="BR26" s="16"/>
      <c r="BS26" s="15"/>
      <c r="BT26" s="14"/>
      <c r="BU26" s="14"/>
      <c r="BV26" s="16"/>
      <c r="BW26" s="16"/>
      <c r="BX26" s="16"/>
      <c r="BY26" s="16"/>
      <c r="BZ26" s="15"/>
      <c r="CA26" s="14"/>
    </row>
    <row r="27" spans="1:79">
      <c r="A27" s="13"/>
      <c r="B27" s="13"/>
      <c r="C27" s="13"/>
      <c r="D27" s="13"/>
      <c r="E27" s="13"/>
      <c r="F27" s="13"/>
      <c r="G27" s="14"/>
      <c r="H27" s="14"/>
      <c r="I27" s="14"/>
      <c r="J27" s="14"/>
      <c r="K27" s="15"/>
      <c r="L27" s="13"/>
      <c r="M27" s="13"/>
      <c r="N27" s="13"/>
      <c r="O27" s="13"/>
      <c r="P27" s="13"/>
      <c r="Q27" s="13"/>
      <c r="R27" s="13"/>
      <c r="S27" s="13"/>
      <c r="T27" s="13"/>
      <c r="U27" s="13"/>
      <c r="V27" s="13"/>
      <c r="W27" s="13"/>
      <c r="X27" s="13"/>
      <c r="Y27" s="13"/>
      <c r="Z27" s="13"/>
      <c r="AA27" s="13"/>
      <c r="AB27" s="13"/>
      <c r="AC27" s="13"/>
      <c r="AD27" s="13"/>
      <c r="AE27" s="3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4"/>
      <c r="BO27" s="16"/>
      <c r="BP27" s="16"/>
      <c r="BQ27" s="16"/>
      <c r="BR27" s="16"/>
      <c r="BS27" s="15"/>
      <c r="BT27" s="14"/>
      <c r="BU27" s="14"/>
      <c r="BV27" s="16"/>
      <c r="BW27" s="16"/>
      <c r="BX27" s="16"/>
      <c r="BY27" s="16"/>
      <c r="BZ27" s="15"/>
      <c r="CA27" s="14"/>
    </row>
    <row r="28" spans="1:79">
      <c r="A28" s="13"/>
      <c r="B28" s="13"/>
      <c r="C28" s="13"/>
      <c r="D28" s="13"/>
      <c r="E28" s="13"/>
      <c r="F28" s="13"/>
      <c r="G28" s="14"/>
      <c r="H28" s="14"/>
      <c r="I28" s="14"/>
      <c r="J28" s="14"/>
      <c r="K28" s="15"/>
      <c r="L28" s="13"/>
      <c r="M28" s="13"/>
      <c r="N28" s="13"/>
      <c r="O28" s="13"/>
      <c r="P28" s="13"/>
      <c r="Q28" s="13"/>
      <c r="R28" s="13"/>
      <c r="S28" s="13"/>
      <c r="T28" s="13"/>
      <c r="U28" s="13"/>
      <c r="V28" s="13"/>
      <c r="W28" s="13"/>
      <c r="X28" s="13"/>
      <c r="Y28" s="13"/>
      <c r="Z28" s="13"/>
      <c r="AA28" s="13"/>
      <c r="AB28" s="13"/>
      <c r="AC28" s="13"/>
      <c r="AD28" s="13"/>
      <c r="AE28" s="3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4"/>
      <c r="BO28" s="16"/>
      <c r="BP28" s="16"/>
      <c r="BQ28" s="16"/>
      <c r="BR28" s="16"/>
      <c r="BS28" s="15"/>
      <c r="BT28" s="14"/>
      <c r="BU28" s="14"/>
      <c r="BV28" s="16"/>
      <c r="BW28" s="16"/>
      <c r="BX28" s="16"/>
      <c r="BY28" s="16"/>
      <c r="BZ28" s="15"/>
      <c r="CA28" s="14"/>
    </row>
    <row r="29" spans="1:79">
      <c r="A29" s="13"/>
      <c r="B29" s="13"/>
      <c r="C29" s="13"/>
      <c r="D29" s="13"/>
      <c r="E29" s="13"/>
      <c r="F29" s="13"/>
      <c r="G29" s="14"/>
      <c r="H29" s="14"/>
      <c r="I29" s="14"/>
      <c r="J29" s="14"/>
      <c r="K29" s="15"/>
      <c r="L29" s="13"/>
      <c r="M29" s="13"/>
      <c r="N29" s="13"/>
      <c r="O29" s="13"/>
      <c r="P29" s="13"/>
      <c r="Q29" s="13"/>
      <c r="R29" s="13"/>
      <c r="S29" s="13"/>
      <c r="T29" s="13"/>
      <c r="U29" s="13"/>
      <c r="V29" s="13"/>
      <c r="W29" s="13"/>
      <c r="X29" s="13"/>
      <c r="Y29" s="13"/>
      <c r="Z29" s="13"/>
      <c r="AA29" s="13"/>
      <c r="AB29" s="13"/>
      <c r="AC29" s="13"/>
      <c r="AD29" s="13"/>
      <c r="AE29" s="3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4"/>
      <c r="BO29" s="16"/>
      <c r="BP29" s="16"/>
      <c r="BQ29" s="16"/>
      <c r="BR29" s="16"/>
      <c r="BS29" s="15"/>
      <c r="BT29" s="14"/>
      <c r="BU29" s="14"/>
      <c r="BV29" s="16"/>
      <c r="BW29" s="16"/>
      <c r="BX29" s="16"/>
      <c r="BY29" s="16"/>
      <c r="BZ29" s="15"/>
      <c r="CA29" s="14"/>
    </row>
    <row r="30" spans="1:79">
      <c r="A30" s="13"/>
      <c r="B30" s="13"/>
      <c r="C30" s="13"/>
      <c r="D30" s="13"/>
      <c r="E30" s="13"/>
      <c r="F30" s="13"/>
      <c r="G30" s="14"/>
      <c r="H30" s="14"/>
      <c r="I30" s="14"/>
      <c r="J30" s="14"/>
      <c r="K30" s="15"/>
      <c r="L30" s="13"/>
      <c r="M30" s="13"/>
      <c r="N30" s="13"/>
      <c r="O30" s="13"/>
      <c r="P30" s="13"/>
      <c r="Q30" s="13"/>
      <c r="R30" s="13"/>
      <c r="S30" s="13"/>
      <c r="T30" s="13"/>
      <c r="U30" s="13"/>
      <c r="V30" s="13"/>
      <c r="W30" s="13"/>
      <c r="X30" s="13"/>
      <c r="Y30" s="13"/>
      <c r="Z30" s="13"/>
      <c r="AA30" s="13"/>
      <c r="AB30" s="13"/>
      <c r="AC30" s="13"/>
      <c r="AD30" s="13"/>
      <c r="AE30" s="3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4"/>
      <c r="BO30" s="16"/>
      <c r="BP30" s="16"/>
      <c r="BQ30" s="16"/>
      <c r="BR30" s="16"/>
      <c r="BS30" s="15"/>
      <c r="BT30" s="14"/>
      <c r="BU30" s="14"/>
      <c r="BV30" s="16"/>
      <c r="BW30" s="16"/>
      <c r="BX30" s="16"/>
      <c r="BY30" s="16"/>
      <c r="BZ30" s="15"/>
      <c r="CA30" s="14"/>
    </row>
    <row r="31" spans="1:79">
      <c r="A31" s="13"/>
      <c r="B31" s="13"/>
      <c r="C31" s="13"/>
      <c r="D31" s="13"/>
      <c r="E31" s="13"/>
      <c r="F31" s="13"/>
      <c r="G31" s="14"/>
      <c r="H31" s="14"/>
      <c r="I31" s="14"/>
      <c r="J31" s="14"/>
      <c r="K31" s="15"/>
      <c r="L31" s="13"/>
      <c r="M31" s="13"/>
      <c r="N31" s="13"/>
      <c r="O31" s="13"/>
      <c r="P31" s="13"/>
      <c r="Q31" s="13"/>
      <c r="R31" s="13"/>
      <c r="S31" s="13"/>
      <c r="T31" s="13"/>
      <c r="U31" s="13"/>
      <c r="V31" s="13"/>
      <c r="W31" s="13"/>
      <c r="X31" s="13"/>
      <c r="Y31" s="13"/>
      <c r="Z31" s="13"/>
      <c r="AA31" s="13"/>
      <c r="AB31" s="13"/>
      <c r="AC31" s="13"/>
      <c r="AD31" s="13"/>
      <c r="AE31" s="3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4"/>
      <c r="BO31" s="16"/>
      <c r="BP31" s="16"/>
      <c r="BQ31" s="16"/>
      <c r="BR31" s="16"/>
      <c r="BS31" s="15"/>
      <c r="BT31" s="14"/>
      <c r="BU31" s="14"/>
      <c r="BV31" s="16"/>
      <c r="BW31" s="16"/>
      <c r="BX31" s="16"/>
      <c r="BY31" s="16"/>
      <c r="BZ31" s="15"/>
      <c r="CA31" s="14"/>
    </row>
    <row r="32" spans="1:79">
      <c r="A32" s="13"/>
      <c r="B32" s="13"/>
      <c r="C32" s="13"/>
      <c r="D32" s="13"/>
      <c r="E32" s="13"/>
      <c r="F32" s="13"/>
      <c r="G32" s="14"/>
      <c r="H32" s="14"/>
      <c r="I32" s="14"/>
      <c r="J32" s="14"/>
      <c r="K32" s="15"/>
      <c r="L32" s="13"/>
      <c r="M32" s="13"/>
      <c r="N32" s="13"/>
      <c r="O32" s="13"/>
      <c r="P32" s="13"/>
      <c r="Q32" s="13"/>
      <c r="R32" s="13"/>
      <c r="S32" s="13"/>
      <c r="T32" s="13"/>
      <c r="U32" s="13"/>
      <c r="V32" s="13"/>
      <c r="W32" s="13"/>
      <c r="X32" s="13"/>
      <c r="Y32" s="13"/>
      <c r="Z32" s="13"/>
      <c r="AA32" s="13"/>
      <c r="AB32" s="13"/>
      <c r="AC32" s="13"/>
      <c r="AD32" s="13"/>
      <c r="AE32" s="3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4"/>
      <c r="BO32" s="16"/>
      <c r="BP32" s="16"/>
      <c r="BQ32" s="16"/>
      <c r="BR32" s="16"/>
      <c r="BS32" s="15"/>
      <c r="BT32" s="14"/>
      <c r="BU32" s="14"/>
      <c r="BV32" s="16"/>
      <c r="BW32" s="16"/>
      <c r="BX32" s="16"/>
      <c r="BY32" s="16"/>
      <c r="BZ32" s="15"/>
      <c r="CA32" s="14"/>
    </row>
    <row r="33" spans="1:79">
      <c r="A33" s="13"/>
      <c r="B33" s="13"/>
      <c r="C33" s="13"/>
      <c r="D33" s="13"/>
      <c r="E33" s="13"/>
      <c r="F33" s="13"/>
      <c r="G33" s="14"/>
      <c r="H33" s="14"/>
      <c r="I33" s="14"/>
      <c r="J33" s="14"/>
      <c r="K33" s="15"/>
      <c r="L33" s="13"/>
      <c r="M33" s="13"/>
      <c r="N33" s="13"/>
      <c r="O33" s="13"/>
      <c r="P33" s="13"/>
      <c r="Q33" s="13"/>
      <c r="R33" s="13"/>
      <c r="S33" s="13"/>
      <c r="T33" s="13"/>
      <c r="U33" s="13"/>
      <c r="V33" s="13"/>
      <c r="W33" s="13"/>
      <c r="X33" s="13"/>
      <c r="Y33" s="13"/>
      <c r="Z33" s="13"/>
      <c r="AA33" s="13"/>
      <c r="AB33" s="13"/>
      <c r="AC33" s="13"/>
      <c r="AD33" s="13"/>
      <c r="AE33" s="3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4"/>
      <c r="BO33" s="16"/>
      <c r="BP33" s="16"/>
      <c r="BQ33" s="16"/>
      <c r="BR33" s="16"/>
      <c r="BS33" s="15"/>
      <c r="BT33" s="14"/>
      <c r="BU33" s="14"/>
      <c r="BV33" s="16"/>
      <c r="BW33" s="16"/>
      <c r="BX33" s="16"/>
      <c r="BY33" s="16"/>
      <c r="BZ33" s="15"/>
      <c r="CA33" s="14"/>
    </row>
    <row r="34" spans="1:79">
      <c r="A34" s="13"/>
      <c r="B34" s="13"/>
      <c r="C34" s="13"/>
      <c r="D34" s="13"/>
      <c r="E34" s="13"/>
      <c r="F34" s="13"/>
      <c r="G34" s="14"/>
      <c r="H34" s="14"/>
      <c r="I34" s="14"/>
      <c r="J34" s="14"/>
      <c r="K34" s="15"/>
      <c r="L34" s="13"/>
      <c r="M34" s="13"/>
      <c r="N34" s="13"/>
      <c r="O34" s="13"/>
      <c r="P34" s="13"/>
      <c r="Q34" s="13"/>
      <c r="R34" s="13"/>
      <c r="S34" s="13"/>
      <c r="T34" s="13"/>
      <c r="U34" s="13"/>
      <c r="V34" s="13"/>
      <c r="W34" s="13"/>
      <c r="X34" s="13"/>
      <c r="Y34" s="13"/>
      <c r="Z34" s="13"/>
      <c r="AA34" s="13"/>
      <c r="AB34" s="13"/>
      <c r="AC34" s="13"/>
      <c r="AD34" s="13"/>
      <c r="AE34" s="3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4"/>
      <c r="BO34" s="16"/>
      <c r="BP34" s="16"/>
      <c r="BQ34" s="16"/>
      <c r="BR34" s="16"/>
      <c r="BS34" s="15"/>
      <c r="BT34" s="14"/>
      <c r="BU34" s="14"/>
      <c r="BV34" s="16"/>
      <c r="BW34" s="16"/>
      <c r="BX34" s="16"/>
      <c r="BY34" s="16"/>
      <c r="BZ34" s="15"/>
      <c r="CA34" s="14"/>
    </row>
    <row r="35" spans="1:79">
      <c r="A35" s="13"/>
      <c r="B35" s="13"/>
      <c r="C35" s="13"/>
      <c r="D35" s="13"/>
      <c r="E35" s="13"/>
      <c r="F35" s="13"/>
      <c r="G35" s="14"/>
      <c r="H35" s="14"/>
      <c r="I35" s="14"/>
      <c r="J35" s="14"/>
      <c r="K35" s="15"/>
      <c r="L35" s="13"/>
      <c r="M35" s="13"/>
      <c r="N35" s="13"/>
      <c r="O35" s="13"/>
      <c r="P35" s="13"/>
      <c r="Q35" s="13"/>
      <c r="R35" s="13"/>
      <c r="S35" s="13"/>
      <c r="T35" s="13"/>
      <c r="U35" s="13"/>
      <c r="V35" s="13"/>
      <c r="W35" s="13"/>
      <c r="X35" s="13"/>
      <c r="Y35" s="13"/>
      <c r="Z35" s="13"/>
      <c r="AA35" s="13"/>
      <c r="AB35" s="13"/>
      <c r="AC35" s="13"/>
      <c r="AD35" s="13"/>
      <c r="AE35" s="3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4"/>
      <c r="BO35" s="16"/>
      <c r="BP35" s="16"/>
      <c r="BQ35" s="16"/>
      <c r="BR35" s="16"/>
      <c r="BS35" s="15"/>
      <c r="BT35" s="14"/>
      <c r="BU35" s="14"/>
      <c r="BV35" s="16"/>
      <c r="BW35" s="16"/>
      <c r="BX35" s="16"/>
      <c r="BY35" s="16"/>
      <c r="BZ35" s="15"/>
      <c r="CA35" s="14"/>
    </row>
    <row r="36" spans="1:79">
      <c r="A36" s="13"/>
      <c r="B36" s="13"/>
      <c r="C36" s="13"/>
      <c r="D36" s="13"/>
      <c r="E36" s="13"/>
      <c r="F36" s="13"/>
      <c r="G36" s="14"/>
      <c r="H36" s="14"/>
      <c r="I36" s="14"/>
      <c r="J36" s="14"/>
      <c r="K36" s="15"/>
      <c r="L36" s="13"/>
      <c r="M36" s="13"/>
      <c r="N36" s="13"/>
      <c r="O36" s="13"/>
      <c r="P36" s="13"/>
      <c r="Q36" s="13"/>
      <c r="R36" s="13"/>
      <c r="S36" s="13"/>
      <c r="T36" s="13"/>
      <c r="U36" s="13"/>
      <c r="V36" s="13"/>
      <c r="W36" s="13"/>
      <c r="X36" s="13"/>
      <c r="Y36" s="13"/>
      <c r="Z36" s="13"/>
      <c r="AA36" s="13"/>
      <c r="AB36" s="13"/>
      <c r="AC36" s="13"/>
      <c r="AD36" s="13"/>
      <c r="AE36" s="3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4"/>
      <c r="BO36" s="16"/>
      <c r="BP36" s="16"/>
      <c r="BQ36" s="16"/>
      <c r="BR36" s="16"/>
      <c r="BS36" s="15"/>
      <c r="BT36" s="14"/>
      <c r="BU36" s="14"/>
      <c r="BV36" s="16"/>
      <c r="BW36" s="16"/>
      <c r="BX36" s="16"/>
      <c r="BY36" s="16"/>
      <c r="BZ36" s="15"/>
      <c r="CA36" s="14"/>
    </row>
    <row r="37" spans="1:79">
      <c r="A37" s="13"/>
      <c r="B37" s="13"/>
      <c r="C37" s="13"/>
      <c r="D37" s="13"/>
      <c r="E37" s="13"/>
      <c r="F37" s="13"/>
      <c r="G37" s="14"/>
      <c r="H37" s="14"/>
      <c r="I37" s="14"/>
      <c r="J37" s="14"/>
      <c r="K37" s="15"/>
      <c r="L37" s="13"/>
      <c r="M37" s="13"/>
      <c r="N37" s="13"/>
      <c r="O37" s="13"/>
      <c r="P37" s="13"/>
      <c r="Q37" s="13"/>
      <c r="R37" s="13"/>
      <c r="S37" s="13"/>
      <c r="T37" s="13"/>
      <c r="U37" s="13"/>
      <c r="V37" s="13"/>
      <c r="W37" s="13"/>
      <c r="X37" s="13"/>
      <c r="Y37" s="13"/>
      <c r="Z37" s="13"/>
      <c r="AA37" s="13"/>
      <c r="AB37" s="13"/>
      <c r="AC37" s="13"/>
      <c r="AD37" s="13"/>
      <c r="AE37" s="3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4"/>
      <c r="BO37" s="16"/>
      <c r="BP37" s="16"/>
      <c r="BQ37" s="16"/>
      <c r="BR37" s="16"/>
      <c r="BS37" s="15"/>
      <c r="BT37" s="14"/>
      <c r="BU37" s="14"/>
      <c r="BV37" s="16"/>
      <c r="BW37" s="16"/>
      <c r="BX37" s="16"/>
      <c r="BY37" s="16"/>
      <c r="BZ37" s="15"/>
      <c r="CA37" s="14"/>
    </row>
    <row r="38" spans="1:79">
      <c r="A38" s="13"/>
      <c r="B38" s="13"/>
      <c r="C38" s="13"/>
      <c r="D38" s="13"/>
      <c r="E38" s="13"/>
      <c r="F38" s="13"/>
      <c r="G38" s="14"/>
      <c r="H38" s="14"/>
      <c r="I38" s="14"/>
      <c r="J38" s="14"/>
      <c r="K38" s="15"/>
      <c r="L38" s="13"/>
      <c r="M38" s="13"/>
      <c r="N38" s="13"/>
      <c r="O38" s="13"/>
      <c r="P38" s="13"/>
      <c r="Q38" s="13"/>
      <c r="R38" s="13"/>
      <c r="S38" s="13"/>
      <c r="T38" s="13"/>
      <c r="U38" s="13"/>
      <c r="V38" s="13"/>
      <c r="W38" s="13"/>
      <c r="X38" s="13"/>
      <c r="Y38" s="13"/>
      <c r="Z38" s="13"/>
      <c r="AA38" s="13"/>
      <c r="AB38" s="13"/>
      <c r="AC38" s="13"/>
      <c r="AD38" s="13"/>
      <c r="AE38" s="3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4"/>
      <c r="BO38" s="16"/>
      <c r="BP38" s="16"/>
      <c r="BQ38" s="16"/>
      <c r="BR38" s="16"/>
      <c r="BS38" s="15"/>
      <c r="BT38" s="14"/>
      <c r="BU38" s="14"/>
      <c r="BV38" s="16"/>
      <c r="BW38" s="16"/>
      <c r="BX38" s="16"/>
      <c r="BY38" s="16"/>
      <c r="BZ38" s="15"/>
      <c r="CA38" s="14"/>
    </row>
    <row r="39" spans="1:79">
      <c r="A39" s="13"/>
      <c r="B39" s="13"/>
      <c r="C39" s="13"/>
      <c r="D39" s="13"/>
      <c r="E39" s="13"/>
      <c r="F39" s="13"/>
      <c r="G39" s="14"/>
      <c r="H39" s="14"/>
      <c r="I39" s="14"/>
      <c r="J39" s="14"/>
      <c r="K39" s="15"/>
      <c r="L39" s="13"/>
      <c r="M39" s="13"/>
      <c r="N39" s="13"/>
      <c r="O39" s="13"/>
      <c r="P39" s="13"/>
      <c r="Q39" s="13"/>
      <c r="R39" s="13"/>
      <c r="S39" s="13"/>
      <c r="T39" s="13"/>
      <c r="U39" s="13"/>
      <c r="V39" s="13"/>
      <c r="W39" s="13"/>
      <c r="X39" s="13"/>
      <c r="Y39" s="13"/>
      <c r="Z39" s="13"/>
      <c r="AA39" s="13"/>
      <c r="AB39" s="13"/>
      <c r="AC39" s="13"/>
      <c r="AD39" s="13"/>
      <c r="AE39" s="3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4"/>
      <c r="BO39" s="16"/>
      <c r="BP39" s="16"/>
      <c r="BQ39" s="16"/>
      <c r="BR39" s="16"/>
      <c r="BS39" s="15"/>
      <c r="BT39" s="14"/>
      <c r="BU39" s="14"/>
      <c r="BV39" s="16"/>
      <c r="BW39" s="16"/>
      <c r="BX39" s="16"/>
      <c r="BY39" s="16"/>
      <c r="BZ39" s="15"/>
      <c r="CA39" s="14"/>
    </row>
    <row r="40" spans="1:79">
      <c r="A40" s="13"/>
      <c r="B40" s="13"/>
      <c r="C40" s="13"/>
      <c r="D40" s="13"/>
      <c r="E40" s="13"/>
      <c r="F40" s="13"/>
      <c r="G40" s="14"/>
      <c r="H40" s="14"/>
      <c r="I40" s="14"/>
      <c r="J40" s="14"/>
      <c r="K40" s="15"/>
      <c r="L40" s="13"/>
      <c r="M40" s="13"/>
      <c r="N40" s="13"/>
      <c r="O40" s="13"/>
      <c r="P40" s="13"/>
      <c r="Q40" s="13"/>
      <c r="R40" s="13"/>
      <c r="S40" s="13"/>
      <c r="T40" s="13"/>
      <c r="U40" s="13"/>
      <c r="V40" s="13"/>
      <c r="W40" s="13"/>
      <c r="X40" s="13"/>
      <c r="Y40" s="13"/>
      <c r="Z40" s="13"/>
      <c r="AA40" s="13"/>
      <c r="AB40" s="13"/>
      <c r="AC40" s="13"/>
      <c r="AD40" s="13"/>
      <c r="AE40" s="3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4"/>
      <c r="BO40" s="16"/>
      <c r="BP40" s="16"/>
      <c r="BQ40" s="16"/>
      <c r="BR40" s="16"/>
      <c r="BS40" s="15"/>
      <c r="BT40" s="14"/>
      <c r="BU40" s="14"/>
      <c r="BV40" s="16"/>
      <c r="BW40" s="16"/>
      <c r="BX40" s="16"/>
      <c r="BY40" s="16"/>
      <c r="BZ40" s="15"/>
      <c r="CA40" s="14"/>
    </row>
    <row r="41" spans="1:79">
      <c r="A41" s="13"/>
      <c r="B41" s="13"/>
      <c r="C41" s="13"/>
      <c r="D41" s="13"/>
      <c r="E41" s="13"/>
      <c r="F41" s="13"/>
      <c r="G41" s="14"/>
      <c r="H41" s="14"/>
      <c r="I41" s="14"/>
      <c r="J41" s="14"/>
      <c r="K41" s="15"/>
      <c r="L41" s="13"/>
      <c r="M41" s="13"/>
      <c r="N41" s="13"/>
      <c r="O41" s="13"/>
      <c r="P41" s="13"/>
      <c r="Q41" s="13"/>
      <c r="R41" s="13"/>
      <c r="S41" s="13"/>
      <c r="T41" s="13"/>
      <c r="U41" s="13"/>
      <c r="V41" s="13"/>
      <c r="W41" s="13"/>
      <c r="X41" s="13"/>
      <c r="Y41" s="13"/>
      <c r="Z41" s="13"/>
      <c r="AA41" s="13"/>
      <c r="AB41" s="13"/>
      <c r="AC41" s="13"/>
      <c r="AD41" s="13"/>
      <c r="AE41" s="3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4"/>
      <c r="BO41" s="16"/>
      <c r="BP41" s="16"/>
      <c r="BQ41" s="16"/>
      <c r="BR41" s="16"/>
      <c r="BS41" s="15"/>
      <c r="BT41" s="14"/>
      <c r="BU41" s="14"/>
      <c r="BV41" s="16"/>
      <c r="BW41" s="16"/>
      <c r="BX41" s="16"/>
      <c r="BY41" s="16"/>
      <c r="BZ41" s="15"/>
      <c r="CA41" s="14"/>
    </row>
    <row r="42" spans="1:79">
      <c r="A42" s="13"/>
      <c r="B42" s="13"/>
      <c r="C42" s="13"/>
      <c r="D42" s="13"/>
      <c r="E42" s="13"/>
      <c r="F42" s="13"/>
      <c r="G42" s="14"/>
      <c r="H42" s="14"/>
      <c r="I42" s="14"/>
      <c r="J42" s="14"/>
      <c r="K42" s="15"/>
      <c r="L42" s="13"/>
      <c r="M42" s="13"/>
      <c r="N42" s="13"/>
      <c r="O42" s="13"/>
      <c r="P42" s="13"/>
      <c r="Q42" s="13"/>
      <c r="R42" s="13"/>
      <c r="S42" s="13"/>
      <c r="T42" s="13"/>
      <c r="U42" s="13"/>
      <c r="V42" s="13"/>
      <c r="W42" s="13"/>
      <c r="X42" s="13"/>
      <c r="Y42" s="13"/>
      <c r="Z42" s="13"/>
      <c r="AA42" s="13"/>
      <c r="AB42" s="13"/>
      <c r="AC42" s="13"/>
      <c r="AD42" s="13"/>
      <c r="AE42" s="3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4"/>
      <c r="BO42" s="16"/>
      <c r="BP42" s="16"/>
      <c r="BQ42" s="16"/>
      <c r="BR42" s="16"/>
      <c r="BS42" s="15"/>
      <c r="BT42" s="14"/>
      <c r="BU42" s="14"/>
      <c r="BV42" s="16"/>
      <c r="BW42" s="16"/>
      <c r="BX42" s="16"/>
      <c r="BY42" s="16"/>
      <c r="BZ42" s="15"/>
      <c r="CA42" s="14"/>
    </row>
    <row r="43" spans="1:79">
      <c r="A43" s="13"/>
      <c r="B43" s="13"/>
      <c r="C43" s="13"/>
      <c r="D43" s="13"/>
      <c r="E43" s="13"/>
      <c r="F43" s="13"/>
      <c r="G43" s="14"/>
      <c r="H43" s="14"/>
      <c r="I43" s="14"/>
      <c r="J43" s="14"/>
      <c r="K43" s="15"/>
      <c r="L43" s="13"/>
      <c r="M43" s="13"/>
      <c r="N43" s="13"/>
      <c r="O43" s="13"/>
      <c r="P43" s="13"/>
      <c r="Q43" s="13"/>
      <c r="R43" s="13"/>
      <c r="S43" s="13"/>
      <c r="T43" s="13"/>
      <c r="U43" s="13"/>
      <c r="V43" s="13"/>
      <c r="W43" s="13"/>
      <c r="X43" s="13"/>
      <c r="Y43" s="13"/>
      <c r="Z43" s="13"/>
      <c r="AA43" s="13"/>
      <c r="AB43" s="13"/>
      <c r="AC43" s="13"/>
      <c r="AD43" s="13"/>
      <c r="AE43" s="3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4"/>
      <c r="BO43" s="16"/>
      <c r="BP43" s="16"/>
      <c r="BQ43" s="16"/>
      <c r="BR43" s="16"/>
      <c r="BS43" s="15"/>
      <c r="BT43" s="14"/>
      <c r="BU43" s="14"/>
      <c r="BV43" s="16"/>
      <c r="BW43" s="16"/>
      <c r="BX43" s="16"/>
      <c r="BY43" s="16"/>
      <c r="BZ43" s="15"/>
      <c r="CA43" s="14"/>
    </row>
    <row r="44" spans="1:79">
      <c r="A44" s="13"/>
      <c r="B44" s="13"/>
      <c r="C44" s="13"/>
      <c r="D44" s="13"/>
      <c r="E44" s="13"/>
      <c r="F44" s="13"/>
      <c r="G44" s="14"/>
      <c r="H44" s="14"/>
      <c r="I44" s="14"/>
      <c r="J44" s="14"/>
      <c r="K44" s="15"/>
      <c r="L44" s="13"/>
      <c r="M44" s="13"/>
      <c r="N44" s="13"/>
      <c r="O44" s="13"/>
      <c r="P44" s="13"/>
      <c r="Q44" s="13"/>
      <c r="R44" s="13"/>
      <c r="S44" s="13"/>
      <c r="T44" s="13"/>
      <c r="U44" s="13"/>
      <c r="V44" s="13"/>
      <c r="W44" s="13"/>
      <c r="X44" s="13"/>
      <c r="Y44" s="13"/>
      <c r="Z44" s="13"/>
      <c r="AA44" s="13"/>
      <c r="AB44" s="13"/>
      <c r="AC44" s="13"/>
      <c r="AD44" s="13"/>
      <c r="AE44" s="3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4"/>
      <c r="BO44" s="16"/>
      <c r="BP44" s="16"/>
      <c r="BQ44" s="16"/>
      <c r="BR44" s="16"/>
      <c r="BS44" s="15"/>
      <c r="BT44" s="14"/>
      <c r="BU44" s="14"/>
      <c r="BV44" s="16"/>
      <c r="BW44" s="16"/>
      <c r="BX44" s="16"/>
      <c r="BY44" s="16"/>
      <c r="BZ44" s="15"/>
      <c r="CA44" s="14"/>
    </row>
    <row r="45" spans="1:79">
      <c r="A45" s="13"/>
      <c r="B45" s="13"/>
      <c r="C45" s="13"/>
      <c r="D45" s="13"/>
      <c r="E45" s="13"/>
      <c r="F45" s="13"/>
      <c r="G45" s="14"/>
      <c r="H45" s="14"/>
      <c r="I45" s="14"/>
      <c r="J45" s="14"/>
      <c r="K45" s="15"/>
      <c r="L45" s="13"/>
      <c r="M45" s="13"/>
      <c r="N45" s="13"/>
      <c r="O45" s="13"/>
      <c r="P45" s="13"/>
      <c r="Q45" s="13"/>
      <c r="R45" s="13"/>
      <c r="S45" s="13"/>
      <c r="T45" s="13"/>
      <c r="U45" s="13"/>
      <c r="V45" s="13"/>
      <c r="W45" s="13"/>
      <c r="X45" s="13"/>
      <c r="Y45" s="13"/>
      <c r="Z45" s="13"/>
      <c r="AA45" s="13"/>
      <c r="AB45" s="13"/>
      <c r="AC45" s="13"/>
      <c r="AD45" s="13"/>
      <c r="AE45" s="3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4"/>
      <c r="BO45" s="16"/>
      <c r="BP45" s="16"/>
      <c r="BQ45" s="16"/>
      <c r="BR45" s="16"/>
      <c r="BS45" s="15"/>
      <c r="BT45" s="14"/>
      <c r="BU45" s="14"/>
      <c r="BV45" s="16"/>
      <c r="BW45" s="16"/>
      <c r="BX45" s="16"/>
      <c r="BY45" s="16"/>
      <c r="BZ45" s="15"/>
      <c r="CA45" s="14"/>
    </row>
    <row r="46" spans="1:79">
      <c r="A46" s="13"/>
      <c r="B46" s="13"/>
      <c r="C46" s="13"/>
      <c r="D46" s="13"/>
      <c r="E46" s="13"/>
      <c r="F46" s="13"/>
      <c r="G46" s="14"/>
      <c r="H46" s="14"/>
      <c r="I46" s="14"/>
      <c r="J46" s="14"/>
      <c r="K46" s="15"/>
      <c r="L46" s="13"/>
      <c r="M46" s="13"/>
      <c r="N46" s="13"/>
      <c r="O46" s="13"/>
      <c r="P46" s="13"/>
      <c r="Q46" s="13"/>
      <c r="R46" s="13"/>
      <c r="S46" s="13"/>
      <c r="T46" s="13"/>
      <c r="U46" s="13"/>
      <c r="V46" s="13"/>
      <c r="W46" s="13"/>
      <c r="X46" s="13"/>
      <c r="Y46" s="13"/>
      <c r="Z46" s="13"/>
      <c r="AA46" s="13"/>
      <c r="AB46" s="13"/>
      <c r="AC46" s="13"/>
      <c r="AD46" s="13"/>
      <c r="AE46" s="3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4"/>
      <c r="BO46" s="16"/>
      <c r="BP46" s="16"/>
      <c r="BQ46" s="16"/>
      <c r="BR46" s="16"/>
      <c r="BS46" s="15"/>
      <c r="BT46" s="14"/>
      <c r="BU46" s="14"/>
      <c r="BV46" s="16"/>
      <c r="BW46" s="16"/>
      <c r="BX46" s="16"/>
      <c r="BY46" s="16"/>
      <c r="BZ46" s="15"/>
      <c r="CA46" s="14"/>
    </row>
    <row r="47" spans="1:79">
      <c r="A47" s="13"/>
      <c r="B47" s="13"/>
      <c r="C47" s="13"/>
      <c r="D47" s="13"/>
      <c r="E47" s="13"/>
      <c r="F47" s="13"/>
      <c r="G47" s="14"/>
      <c r="H47" s="14"/>
      <c r="I47" s="14"/>
      <c r="J47" s="14"/>
      <c r="K47" s="15"/>
      <c r="L47" s="13"/>
      <c r="M47" s="13"/>
      <c r="N47" s="13"/>
      <c r="O47" s="13"/>
      <c r="P47" s="13"/>
      <c r="Q47" s="13"/>
      <c r="R47" s="13"/>
      <c r="S47" s="13"/>
      <c r="T47" s="13"/>
      <c r="U47" s="13"/>
      <c r="V47" s="13"/>
      <c r="W47" s="13"/>
      <c r="X47" s="13"/>
      <c r="Y47" s="13"/>
      <c r="Z47" s="13"/>
      <c r="AA47" s="13"/>
      <c r="AB47" s="13"/>
      <c r="AC47" s="13"/>
      <c r="AD47" s="13"/>
      <c r="AE47" s="3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4"/>
      <c r="BO47" s="16"/>
      <c r="BP47" s="16"/>
      <c r="BQ47" s="16"/>
      <c r="BR47" s="16"/>
      <c r="BS47" s="15"/>
      <c r="BT47" s="14"/>
      <c r="BU47" s="14"/>
      <c r="BV47" s="16"/>
      <c r="BW47" s="16"/>
      <c r="BX47" s="16"/>
      <c r="BY47" s="16"/>
      <c r="BZ47" s="15"/>
      <c r="CA47" s="14"/>
    </row>
    <row r="48" spans="1:79">
      <c r="A48" s="13"/>
      <c r="B48" s="13"/>
      <c r="C48" s="13"/>
      <c r="D48" s="13"/>
      <c r="E48" s="13"/>
      <c r="F48" s="13"/>
      <c r="G48" s="14"/>
      <c r="H48" s="14"/>
      <c r="I48" s="14"/>
      <c r="J48" s="14"/>
      <c r="K48" s="15"/>
      <c r="L48" s="13"/>
      <c r="M48" s="13"/>
      <c r="N48" s="13"/>
      <c r="O48" s="13"/>
      <c r="P48" s="13"/>
      <c r="Q48" s="13"/>
      <c r="R48" s="13"/>
      <c r="S48" s="13"/>
      <c r="T48" s="13"/>
      <c r="U48" s="13"/>
      <c r="V48" s="13"/>
      <c r="W48" s="13"/>
      <c r="X48" s="13"/>
      <c r="Y48" s="13"/>
      <c r="Z48" s="13"/>
      <c r="AA48" s="13"/>
      <c r="AB48" s="13"/>
      <c r="AC48" s="13"/>
      <c r="AD48" s="13"/>
      <c r="AE48" s="3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4"/>
      <c r="BO48" s="16"/>
      <c r="BP48" s="16"/>
      <c r="BQ48" s="16"/>
      <c r="BR48" s="16"/>
      <c r="BS48" s="15"/>
      <c r="BT48" s="14"/>
      <c r="BU48" s="14"/>
      <c r="BV48" s="16"/>
      <c r="BW48" s="16"/>
      <c r="BX48" s="16"/>
      <c r="BY48" s="16"/>
      <c r="BZ48" s="15"/>
      <c r="CA48" s="14"/>
    </row>
    <row r="49" spans="1:79">
      <c r="A49" s="13"/>
      <c r="B49" s="13"/>
      <c r="C49" s="13"/>
      <c r="D49" s="13"/>
      <c r="E49" s="13"/>
      <c r="F49" s="13"/>
      <c r="G49" s="14"/>
      <c r="H49" s="14"/>
      <c r="I49" s="14"/>
      <c r="J49" s="14"/>
      <c r="K49" s="15"/>
      <c r="L49" s="13"/>
      <c r="M49" s="13"/>
      <c r="N49" s="13"/>
      <c r="O49" s="13"/>
      <c r="P49" s="13"/>
      <c r="Q49" s="13"/>
      <c r="R49" s="13"/>
      <c r="S49" s="13"/>
      <c r="T49" s="13"/>
      <c r="U49" s="13"/>
      <c r="V49" s="13"/>
      <c r="W49" s="13"/>
      <c r="X49" s="13"/>
      <c r="Y49" s="13"/>
      <c r="Z49" s="13"/>
      <c r="AA49" s="13"/>
      <c r="AB49" s="13"/>
      <c r="AC49" s="13"/>
      <c r="AD49" s="13"/>
      <c r="AE49" s="3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4"/>
      <c r="BO49" s="16"/>
      <c r="BP49" s="16"/>
      <c r="BQ49" s="16"/>
      <c r="BR49" s="16"/>
      <c r="BS49" s="15"/>
      <c r="BT49" s="14"/>
      <c r="BU49" s="14"/>
      <c r="BV49" s="16"/>
      <c r="BW49" s="16"/>
      <c r="BX49" s="16"/>
      <c r="BY49" s="16"/>
      <c r="BZ49" s="15"/>
      <c r="CA49" s="14"/>
    </row>
    <row r="50" spans="1:79">
      <c r="A50" s="13"/>
      <c r="B50" s="13"/>
      <c r="C50" s="13"/>
      <c r="D50" s="13"/>
      <c r="E50" s="13"/>
      <c r="F50" s="13"/>
      <c r="G50" s="14"/>
      <c r="H50" s="14"/>
      <c r="I50" s="14"/>
      <c r="J50" s="14"/>
      <c r="K50" s="15"/>
      <c r="L50" s="13"/>
      <c r="M50" s="13"/>
      <c r="N50" s="13"/>
      <c r="O50" s="13"/>
      <c r="P50" s="13"/>
      <c r="Q50" s="13"/>
      <c r="R50" s="13"/>
      <c r="S50" s="13"/>
      <c r="T50" s="13"/>
      <c r="U50" s="13"/>
      <c r="V50" s="13"/>
      <c r="W50" s="13"/>
      <c r="X50" s="13"/>
      <c r="Y50" s="13"/>
      <c r="Z50" s="13"/>
      <c r="AA50" s="13"/>
      <c r="AB50" s="13"/>
      <c r="AC50" s="13"/>
      <c r="AD50" s="13"/>
      <c r="AE50" s="3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4"/>
      <c r="BO50" s="16"/>
      <c r="BP50" s="16"/>
      <c r="BQ50" s="16"/>
      <c r="BR50" s="16"/>
      <c r="BS50" s="15"/>
      <c r="BT50" s="14"/>
      <c r="BU50" s="14"/>
      <c r="BV50" s="16"/>
      <c r="BW50" s="16"/>
      <c r="BX50" s="16"/>
      <c r="BY50" s="16"/>
      <c r="BZ50" s="15"/>
      <c r="CA50" s="14"/>
    </row>
    <row r="51" spans="1:79">
      <c r="A51" s="13"/>
      <c r="B51" s="13"/>
      <c r="C51" s="13"/>
      <c r="D51" s="13"/>
      <c r="E51" s="13"/>
      <c r="F51" s="13"/>
      <c r="G51" s="14"/>
      <c r="H51" s="14"/>
      <c r="I51" s="14"/>
      <c r="J51" s="14"/>
      <c r="K51" s="15"/>
      <c r="L51" s="13"/>
      <c r="M51" s="13"/>
      <c r="N51" s="13"/>
      <c r="O51" s="13"/>
      <c r="P51" s="13"/>
      <c r="Q51" s="13"/>
      <c r="R51" s="13"/>
      <c r="S51" s="13"/>
      <c r="T51" s="13"/>
      <c r="U51" s="13"/>
      <c r="V51" s="13"/>
      <c r="W51" s="13"/>
      <c r="X51" s="13"/>
      <c r="Y51" s="13"/>
      <c r="Z51" s="13"/>
      <c r="AA51" s="13"/>
      <c r="AB51" s="13"/>
      <c r="AC51" s="13"/>
      <c r="AD51" s="13"/>
      <c r="AE51" s="3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4"/>
      <c r="BO51" s="16"/>
      <c r="BP51" s="16"/>
      <c r="BQ51" s="16"/>
      <c r="BR51" s="16"/>
      <c r="BS51" s="15"/>
      <c r="BT51" s="14"/>
      <c r="BU51" s="14"/>
      <c r="BV51" s="16"/>
      <c r="BW51" s="16"/>
      <c r="BX51" s="16"/>
      <c r="BY51" s="16"/>
      <c r="BZ51" s="15"/>
      <c r="CA51" s="14"/>
    </row>
    <row r="52" spans="1:79">
      <c r="A52" s="37"/>
      <c r="B52" s="37"/>
      <c r="C52" s="13"/>
      <c r="D52" s="13"/>
      <c r="E52" s="37"/>
      <c r="F52" s="37"/>
      <c r="G52" s="14"/>
      <c r="H52" s="14"/>
      <c r="I52" s="14"/>
      <c r="J52" s="14"/>
      <c r="K52" s="15"/>
      <c r="L52" s="37"/>
      <c r="M52" s="37"/>
      <c r="N52" s="37"/>
      <c r="O52" s="37"/>
      <c r="P52" s="37"/>
      <c r="Q52" s="37"/>
      <c r="R52" s="37"/>
      <c r="S52" s="37"/>
      <c r="T52" s="37"/>
      <c r="U52" s="37"/>
      <c r="V52" s="37"/>
      <c r="W52" s="37"/>
      <c r="X52" s="37"/>
      <c r="Y52" s="37"/>
      <c r="Z52" s="37"/>
      <c r="AA52" s="37"/>
      <c r="AB52" s="37"/>
      <c r="AC52" s="37"/>
      <c r="AD52" s="37"/>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4"/>
      <c r="BO52" s="16"/>
      <c r="BP52" s="16"/>
      <c r="BQ52" s="16"/>
      <c r="BR52" s="16"/>
      <c r="BS52" s="15"/>
      <c r="BT52" s="14"/>
      <c r="BU52" s="14"/>
      <c r="BV52" s="16"/>
      <c r="BW52" s="16"/>
      <c r="BX52" s="16"/>
      <c r="BY52" s="16"/>
      <c r="BZ52" s="15"/>
      <c r="CA52" s="14"/>
    </row>
    <row r="53" spans="1:79">
      <c r="A53" s="37"/>
      <c r="B53" s="37"/>
      <c r="C53" s="13"/>
      <c r="D53" s="13"/>
      <c r="E53" s="37"/>
      <c r="F53" s="37"/>
      <c r="G53" s="14"/>
      <c r="H53" s="14"/>
      <c r="I53" s="14"/>
      <c r="J53" s="14"/>
      <c r="K53" s="15"/>
      <c r="L53" s="37"/>
      <c r="M53" s="37"/>
      <c r="N53" s="37"/>
      <c r="O53" s="37"/>
      <c r="P53" s="37"/>
      <c r="Q53" s="37"/>
      <c r="R53" s="37"/>
      <c r="S53" s="37"/>
      <c r="T53" s="37"/>
      <c r="U53" s="37"/>
      <c r="V53" s="37"/>
      <c r="W53" s="37"/>
      <c r="X53" s="37"/>
      <c r="Y53" s="37"/>
      <c r="Z53" s="37"/>
      <c r="AA53" s="37"/>
      <c r="AB53" s="37"/>
      <c r="AC53" s="37"/>
      <c r="AD53" s="37"/>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4"/>
      <c r="BO53" s="16"/>
      <c r="BP53" s="16"/>
      <c r="BQ53" s="16"/>
      <c r="BR53" s="16"/>
      <c r="BS53" s="15"/>
      <c r="BT53" s="14"/>
      <c r="BU53" s="14"/>
      <c r="BV53" s="16"/>
      <c r="BW53" s="16"/>
      <c r="BX53" s="16"/>
      <c r="BY53" s="16"/>
      <c r="BZ53" s="15"/>
      <c r="CA53" s="14"/>
    </row>
    <row r="54" spans="1:79">
      <c r="A54" s="37"/>
      <c r="B54" s="37"/>
      <c r="C54" s="13"/>
      <c r="D54" s="13"/>
      <c r="E54" s="37"/>
      <c r="F54" s="37"/>
      <c r="G54" s="14"/>
      <c r="H54" s="14"/>
      <c r="I54" s="14"/>
      <c r="J54" s="14"/>
      <c r="K54" s="15"/>
      <c r="L54" s="37"/>
      <c r="M54" s="37"/>
      <c r="N54" s="37"/>
      <c r="O54" s="37"/>
      <c r="P54" s="37"/>
      <c r="Q54" s="37"/>
      <c r="R54" s="37"/>
      <c r="S54" s="37"/>
      <c r="T54" s="37"/>
      <c r="U54" s="37"/>
      <c r="V54" s="37"/>
      <c r="W54" s="37"/>
      <c r="X54" s="37"/>
      <c r="Y54" s="37"/>
      <c r="Z54" s="37"/>
      <c r="AA54" s="37"/>
      <c r="AB54" s="37"/>
      <c r="AC54" s="37"/>
      <c r="AD54" s="37"/>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4"/>
      <c r="BO54" s="16"/>
      <c r="BP54" s="16"/>
      <c r="BQ54" s="16"/>
      <c r="BR54" s="16"/>
      <c r="BS54" s="15"/>
      <c r="BT54" s="14"/>
      <c r="BU54" s="14"/>
      <c r="BV54" s="16"/>
      <c r="BW54" s="16"/>
      <c r="BX54" s="16"/>
      <c r="BY54" s="16"/>
      <c r="BZ54" s="15"/>
      <c r="CA54" s="14"/>
    </row>
    <row r="55" spans="1:79">
      <c r="A55" s="37"/>
      <c r="B55" s="37"/>
      <c r="C55" s="13"/>
      <c r="D55" s="13"/>
      <c r="E55" s="37"/>
      <c r="F55" s="37"/>
      <c r="G55" s="14"/>
      <c r="H55" s="14"/>
      <c r="I55" s="14"/>
      <c r="J55" s="14"/>
      <c r="K55" s="15"/>
      <c r="L55" s="37"/>
      <c r="M55" s="37"/>
      <c r="N55" s="37"/>
      <c r="O55" s="37"/>
      <c r="P55" s="37"/>
      <c r="Q55" s="37"/>
      <c r="R55" s="37"/>
      <c r="S55" s="37"/>
      <c r="T55" s="37"/>
      <c r="U55" s="37"/>
      <c r="V55" s="37"/>
      <c r="W55" s="37"/>
      <c r="X55" s="37"/>
      <c r="Y55" s="37"/>
      <c r="Z55" s="37"/>
      <c r="AA55" s="37"/>
      <c r="AB55" s="37"/>
      <c r="AC55" s="37"/>
      <c r="AD55" s="37"/>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4"/>
      <c r="BO55" s="16"/>
      <c r="BP55" s="16"/>
      <c r="BQ55" s="16"/>
      <c r="BR55" s="16"/>
      <c r="BS55" s="15"/>
      <c r="BT55" s="14"/>
      <c r="BU55" s="14"/>
      <c r="BV55" s="16"/>
      <c r="BW55" s="16"/>
      <c r="BX55" s="16"/>
      <c r="BY55" s="16"/>
      <c r="BZ55" s="15"/>
      <c r="CA55" s="14"/>
    </row>
    <row r="56" spans="1:79">
      <c r="A56" s="37"/>
      <c r="B56" s="37"/>
      <c r="C56" s="13"/>
      <c r="D56" s="13"/>
      <c r="E56" s="37"/>
      <c r="F56" s="37"/>
      <c r="G56" s="14"/>
      <c r="H56" s="14"/>
      <c r="I56" s="14"/>
      <c r="J56" s="14"/>
      <c r="K56" s="15"/>
      <c r="L56" s="37"/>
      <c r="M56" s="37"/>
      <c r="N56" s="37"/>
      <c r="O56" s="37"/>
      <c r="P56" s="37"/>
      <c r="Q56" s="37"/>
      <c r="R56" s="37"/>
      <c r="S56" s="37"/>
      <c r="T56" s="37"/>
      <c r="U56" s="37"/>
      <c r="V56" s="37"/>
      <c r="W56" s="37"/>
      <c r="X56" s="37"/>
      <c r="Y56" s="37"/>
      <c r="Z56" s="37"/>
      <c r="AA56" s="37"/>
      <c r="AB56" s="37"/>
      <c r="AC56" s="37"/>
      <c r="AD56" s="37"/>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4"/>
      <c r="BO56" s="16"/>
      <c r="BP56" s="16"/>
      <c r="BQ56" s="16"/>
      <c r="BR56" s="16"/>
      <c r="BS56" s="15"/>
      <c r="BT56" s="14"/>
      <c r="BU56" s="14"/>
      <c r="BV56" s="16"/>
      <c r="BW56" s="16"/>
      <c r="BX56" s="16"/>
      <c r="BY56" s="16"/>
      <c r="BZ56" s="15"/>
      <c r="CA56" s="14"/>
    </row>
    <row r="57" spans="1:79">
      <c r="A57" s="37"/>
      <c r="B57" s="37"/>
      <c r="C57" s="13"/>
      <c r="D57" s="13"/>
      <c r="E57" s="37"/>
      <c r="F57" s="37"/>
      <c r="G57" s="14"/>
      <c r="H57" s="14"/>
      <c r="I57" s="14"/>
      <c r="J57" s="14"/>
      <c r="K57" s="15"/>
      <c r="L57" s="37"/>
      <c r="M57" s="37"/>
      <c r="N57" s="37"/>
      <c r="O57" s="37"/>
      <c r="P57" s="37"/>
      <c r="Q57" s="37"/>
      <c r="R57" s="37"/>
      <c r="S57" s="37"/>
      <c r="T57" s="37"/>
      <c r="U57" s="37"/>
      <c r="V57" s="37"/>
      <c r="W57" s="37"/>
      <c r="X57" s="37"/>
      <c r="Y57" s="37"/>
      <c r="Z57" s="37"/>
      <c r="AA57" s="37"/>
      <c r="AB57" s="37"/>
      <c r="AC57" s="37"/>
      <c r="AD57" s="37"/>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4"/>
      <c r="BO57" s="16"/>
      <c r="BP57" s="16"/>
      <c r="BQ57" s="16"/>
      <c r="BR57" s="16"/>
      <c r="BS57" s="15"/>
      <c r="BT57" s="14"/>
      <c r="BU57" s="14"/>
      <c r="BV57" s="16"/>
      <c r="BW57" s="16"/>
      <c r="BX57" s="16"/>
      <c r="BY57" s="16"/>
      <c r="BZ57" s="15"/>
      <c r="CA57" s="14"/>
    </row>
    <row r="58" spans="1:79">
      <c r="A58" s="37"/>
      <c r="B58" s="37"/>
      <c r="C58" s="13"/>
      <c r="D58" s="13"/>
      <c r="E58" s="37"/>
      <c r="F58" s="37"/>
      <c r="G58" s="14"/>
      <c r="H58" s="14"/>
      <c r="I58" s="14"/>
      <c r="J58" s="14"/>
      <c r="K58" s="15"/>
      <c r="L58" s="37"/>
      <c r="M58" s="37"/>
      <c r="N58" s="37"/>
      <c r="O58" s="37"/>
      <c r="P58" s="37"/>
      <c r="Q58" s="37"/>
      <c r="R58" s="37"/>
      <c r="S58" s="37"/>
      <c r="T58" s="37"/>
      <c r="U58" s="37"/>
      <c r="V58" s="37"/>
      <c r="W58" s="37"/>
      <c r="X58" s="37"/>
      <c r="Y58" s="37"/>
      <c r="Z58" s="37"/>
      <c r="AA58" s="37"/>
      <c r="AB58" s="37"/>
      <c r="AC58" s="37"/>
      <c r="AD58" s="37"/>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4"/>
      <c r="BO58" s="16"/>
      <c r="BP58" s="16"/>
      <c r="BQ58" s="16"/>
      <c r="BR58" s="16"/>
      <c r="BS58" s="15"/>
      <c r="BT58" s="14"/>
      <c r="BU58" s="14"/>
      <c r="BV58" s="16"/>
      <c r="BW58" s="16"/>
      <c r="BX58" s="16"/>
      <c r="BY58" s="16"/>
      <c r="BZ58" s="15"/>
      <c r="CA58" s="14"/>
    </row>
    <row r="59" spans="1:79">
      <c r="A59" s="37"/>
      <c r="B59" s="37"/>
      <c r="C59" s="13"/>
      <c r="D59" s="13"/>
      <c r="E59" s="37"/>
      <c r="F59" s="37"/>
      <c r="G59" s="14"/>
      <c r="H59" s="14"/>
      <c r="I59" s="14"/>
      <c r="J59" s="14"/>
      <c r="K59" s="15"/>
      <c r="L59" s="37"/>
      <c r="M59" s="37"/>
      <c r="N59" s="37"/>
      <c r="O59" s="37"/>
      <c r="P59" s="37"/>
      <c r="Q59" s="37"/>
      <c r="R59" s="37"/>
      <c r="S59" s="37"/>
      <c r="T59" s="37"/>
      <c r="U59" s="37"/>
      <c r="V59" s="37"/>
      <c r="W59" s="37"/>
      <c r="X59" s="37"/>
      <c r="Y59" s="37"/>
      <c r="Z59" s="37"/>
      <c r="AA59" s="37"/>
      <c r="AB59" s="37"/>
      <c r="AC59" s="37"/>
      <c r="AD59" s="37"/>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4"/>
      <c r="BO59" s="16"/>
      <c r="BP59" s="16"/>
      <c r="BQ59" s="16"/>
      <c r="BR59" s="16"/>
      <c r="BS59" s="15"/>
      <c r="BT59" s="14"/>
      <c r="BU59" s="14"/>
      <c r="BV59" s="16"/>
      <c r="BW59" s="16"/>
      <c r="BX59" s="16"/>
      <c r="BY59" s="16"/>
      <c r="BZ59" s="15"/>
      <c r="CA59" s="14"/>
    </row>
    <row r="60" spans="1:79">
      <c r="A60" s="37"/>
      <c r="B60" s="37"/>
      <c r="C60" s="13"/>
      <c r="D60" s="13"/>
      <c r="E60" s="37"/>
      <c r="F60" s="37"/>
      <c r="G60" s="14"/>
      <c r="H60" s="14"/>
      <c r="I60" s="14"/>
      <c r="J60" s="14"/>
      <c r="K60" s="15"/>
      <c r="L60" s="37"/>
      <c r="M60" s="37"/>
      <c r="N60" s="37"/>
      <c r="O60" s="37"/>
      <c r="P60" s="37"/>
      <c r="Q60" s="37"/>
      <c r="R60" s="37"/>
      <c r="S60" s="37"/>
      <c r="T60" s="37"/>
      <c r="U60" s="37"/>
      <c r="V60" s="37"/>
      <c r="W60" s="37"/>
      <c r="X60" s="37"/>
      <c r="Y60" s="37"/>
      <c r="Z60" s="37"/>
      <c r="AA60" s="37"/>
      <c r="AB60" s="37"/>
      <c r="AC60" s="37"/>
      <c r="AD60" s="37"/>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4"/>
      <c r="BO60" s="16"/>
      <c r="BP60" s="16"/>
      <c r="BQ60" s="16"/>
      <c r="BR60" s="16"/>
      <c r="BS60" s="15"/>
      <c r="BT60" s="14"/>
      <c r="BU60" s="14"/>
      <c r="BV60" s="16"/>
      <c r="BW60" s="16"/>
      <c r="BX60" s="16"/>
      <c r="BY60" s="16"/>
      <c r="BZ60" s="15"/>
      <c r="CA60" s="14"/>
    </row>
    <row r="61" spans="1:79">
      <c r="A61" s="37"/>
      <c r="B61" s="37"/>
      <c r="C61" s="13"/>
      <c r="D61" s="13"/>
      <c r="E61" s="37"/>
      <c r="F61" s="37"/>
      <c r="G61" s="14"/>
      <c r="H61" s="14"/>
      <c r="I61" s="14"/>
      <c r="J61" s="14"/>
      <c r="K61" s="15"/>
      <c r="L61" s="37"/>
      <c r="M61" s="37"/>
      <c r="N61" s="37"/>
      <c r="O61" s="37"/>
      <c r="P61" s="37"/>
      <c r="Q61" s="37"/>
      <c r="R61" s="37"/>
      <c r="S61" s="37"/>
      <c r="T61" s="37"/>
      <c r="U61" s="37"/>
      <c r="V61" s="37"/>
      <c r="W61" s="37"/>
      <c r="X61" s="37"/>
      <c r="Y61" s="37"/>
      <c r="Z61" s="37"/>
      <c r="AA61" s="37"/>
      <c r="AB61" s="37"/>
      <c r="AC61" s="37"/>
      <c r="AD61" s="37"/>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4"/>
      <c r="BO61" s="16"/>
      <c r="BP61" s="16"/>
      <c r="BQ61" s="16"/>
      <c r="BR61" s="16"/>
      <c r="BS61" s="15"/>
      <c r="BT61" s="14"/>
      <c r="BU61" s="14"/>
      <c r="BV61" s="16"/>
      <c r="BW61" s="16"/>
      <c r="BX61" s="16"/>
      <c r="BY61" s="16"/>
      <c r="BZ61" s="15"/>
      <c r="CA61" s="14"/>
    </row>
    <row r="62" spans="1:79">
      <c r="A62" s="37"/>
      <c r="B62" s="37"/>
      <c r="C62" s="13"/>
      <c r="D62" s="13"/>
      <c r="E62" s="37"/>
      <c r="F62" s="37"/>
      <c r="G62" s="14"/>
      <c r="H62" s="14"/>
      <c r="I62" s="14"/>
      <c r="J62" s="14"/>
      <c r="K62" s="15"/>
      <c r="L62" s="37"/>
      <c r="M62" s="37"/>
      <c r="N62" s="37"/>
      <c r="O62" s="37"/>
      <c r="P62" s="37"/>
      <c r="Q62" s="37"/>
      <c r="R62" s="37"/>
      <c r="S62" s="37"/>
      <c r="T62" s="37"/>
      <c r="U62" s="37"/>
      <c r="V62" s="37"/>
      <c r="W62" s="37"/>
      <c r="X62" s="37"/>
      <c r="Y62" s="37"/>
      <c r="Z62" s="37"/>
      <c r="AA62" s="37"/>
      <c r="AB62" s="37"/>
      <c r="AC62" s="37"/>
      <c r="AD62" s="37"/>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4"/>
      <c r="BO62" s="16"/>
      <c r="BP62" s="16"/>
      <c r="BQ62" s="16"/>
      <c r="BR62" s="16"/>
      <c r="BS62" s="15"/>
      <c r="BT62" s="14"/>
      <c r="BU62" s="14"/>
      <c r="BV62" s="16"/>
      <c r="BW62" s="16"/>
      <c r="BX62" s="16"/>
      <c r="BY62" s="16"/>
      <c r="BZ62" s="15"/>
      <c r="CA62" s="14"/>
    </row>
    <row r="63" spans="1:79">
      <c r="A63" s="37"/>
      <c r="B63" s="37"/>
      <c r="C63" s="13"/>
      <c r="D63" s="13"/>
      <c r="E63" s="37"/>
      <c r="F63" s="37"/>
      <c r="G63" s="14"/>
      <c r="H63" s="14"/>
      <c r="I63" s="14"/>
      <c r="J63" s="14"/>
      <c r="K63" s="15"/>
      <c r="L63" s="37"/>
      <c r="M63" s="37"/>
      <c r="N63" s="37"/>
      <c r="O63" s="37"/>
      <c r="P63" s="37"/>
      <c r="Q63" s="37"/>
      <c r="R63" s="37"/>
      <c r="S63" s="37"/>
      <c r="T63" s="37"/>
      <c r="U63" s="37"/>
      <c r="V63" s="37"/>
      <c r="W63" s="37"/>
      <c r="X63" s="37"/>
      <c r="Y63" s="37"/>
      <c r="Z63" s="37"/>
      <c r="AA63" s="37"/>
      <c r="AB63" s="37"/>
      <c r="AC63" s="37"/>
      <c r="AD63" s="37"/>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4"/>
      <c r="BO63" s="16"/>
      <c r="BP63" s="16"/>
      <c r="BQ63" s="16"/>
      <c r="BR63" s="16"/>
      <c r="BS63" s="15"/>
      <c r="BT63" s="14"/>
      <c r="BU63" s="14"/>
      <c r="BV63" s="16"/>
      <c r="BW63" s="16"/>
      <c r="BX63" s="16"/>
      <c r="BY63" s="16"/>
      <c r="BZ63" s="15"/>
      <c r="CA63" s="14"/>
    </row>
    <row r="64" spans="1:79">
      <c r="A64" s="37"/>
      <c r="B64" s="37"/>
      <c r="C64" s="13"/>
      <c r="D64" s="13"/>
      <c r="E64" s="37"/>
      <c r="F64" s="37"/>
      <c r="G64" s="14"/>
      <c r="H64" s="14"/>
      <c r="I64" s="14"/>
      <c r="J64" s="14"/>
      <c r="K64" s="15"/>
      <c r="L64" s="37"/>
      <c r="M64" s="37"/>
      <c r="N64" s="37"/>
      <c r="O64" s="37"/>
      <c r="P64" s="37"/>
      <c r="Q64" s="37"/>
      <c r="R64" s="37"/>
      <c r="S64" s="37"/>
      <c r="T64" s="37"/>
      <c r="U64" s="37"/>
      <c r="V64" s="37"/>
      <c r="W64" s="37"/>
      <c r="X64" s="37"/>
      <c r="Y64" s="37"/>
      <c r="Z64" s="37"/>
      <c r="AA64" s="37"/>
      <c r="AB64" s="37"/>
      <c r="AC64" s="37"/>
      <c r="AD64" s="37"/>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4"/>
      <c r="BO64" s="16"/>
      <c r="BP64" s="16"/>
      <c r="BQ64" s="16"/>
      <c r="BR64" s="16"/>
      <c r="BS64" s="15"/>
      <c r="BT64" s="14"/>
      <c r="BU64" s="14"/>
      <c r="BV64" s="16"/>
      <c r="BW64" s="16"/>
      <c r="BX64" s="16"/>
      <c r="BY64" s="16"/>
      <c r="BZ64" s="15"/>
      <c r="CA64" s="14"/>
    </row>
    <row r="65" spans="1:79">
      <c r="A65" s="37"/>
      <c r="B65" s="37"/>
      <c r="C65" s="13"/>
      <c r="D65" s="13"/>
      <c r="E65" s="37"/>
      <c r="F65" s="37"/>
      <c r="G65" s="14"/>
      <c r="H65" s="14"/>
      <c r="I65" s="14"/>
      <c r="J65" s="14"/>
      <c r="K65" s="15"/>
      <c r="L65" s="37"/>
      <c r="M65" s="37"/>
      <c r="N65" s="37"/>
      <c r="O65" s="37"/>
      <c r="P65" s="37"/>
      <c r="Q65" s="37"/>
      <c r="R65" s="37"/>
      <c r="S65" s="37"/>
      <c r="T65" s="37"/>
      <c r="U65" s="37"/>
      <c r="V65" s="37"/>
      <c r="W65" s="37"/>
      <c r="X65" s="37"/>
      <c r="Y65" s="37"/>
      <c r="Z65" s="37"/>
      <c r="AA65" s="37"/>
      <c r="AB65" s="37"/>
      <c r="AC65" s="37"/>
      <c r="AD65" s="37"/>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4"/>
      <c r="BO65" s="16"/>
      <c r="BP65" s="16"/>
      <c r="BQ65" s="16"/>
      <c r="BR65" s="16"/>
      <c r="BS65" s="15"/>
      <c r="BT65" s="14"/>
      <c r="BU65" s="14"/>
      <c r="BV65" s="16"/>
      <c r="BW65" s="16"/>
      <c r="BX65" s="16"/>
      <c r="BY65" s="16"/>
      <c r="BZ65" s="15"/>
      <c r="CA65" s="14"/>
    </row>
    <row r="66" spans="1:79">
      <c r="A66" s="37"/>
      <c r="B66" s="37"/>
      <c r="C66" s="13"/>
      <c r="D66" s="13"/>
      <c r="E66" s="37"/>
      <c r="F66" s="37"/>
      <c r="G66" s="14"/>
      <c r="H66" s="14"/>
      <c r="I66" s="14"/>
      <c r="J66" s="14"/>
      <c r="K66" s="15"/>
      <c r="L66" s="37"/>
      <c r="M66" s="37"/>
      <c r="N66" s="37"/>
      <c r="O66" s="37"/>
      <c r="P66" s="37"/>
      <c r="Q66" s="37"/>
      <c r="R66" s="37"/>
      <c r="S66" s="37"/>
      <c r="T66" s="37"/>
      <c r="U66" s="37"/>
      <c r="V66" s="37"/>
      <c r="W66" s="37"/>
      <c r="X66" s="37"/>
      <c r="Y66" s="37"/>
      <c r="Z66" s="37"/>
      <c r="AA66" s="37"/>
      <c r="AB66" s="37"/>
      <c r="AC66" s="37"/>
      <c r="AD66" s="37"/>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4"/>
      <c r="BO66" s="16"/>
      <c r="BP66" s="16"/>
      <c r="BQ66" s="16"/>
      <c r="BR66" s="16"/>
      <c r="BS66" s="15"/>
      <c r="BT66" s="14"/>
      <c r="BU66" s="14"/>
      <c r="BV66" s="16"/>
      <c r="BW66" s="16"/>
      <c r="BX66" s="16"/>
      <c r="BY66" s="16"/>
      <c r="BZ66" s="15"/>
      <c r="CA66" s="14"/>
    </row>
    <row r="67" spans="1:79">
      <c r="A67" s="37"/>
      <c r="B67" s="37"/>
      <c r="C67" s="13"/>
      <c r="D67" s="13"/>
      <c r="E67" s="37"/>
      <c r="F67" s="37"/>
      <c r="G67" s="14"/>
      <c r="H67" s="14"/>
      <c r="I67" s="14"/>
      <c r="J67" s="14"/>
      <c r="K67" s="15"/>
      <c r="L67" s="37"/>
      <c r="M67" s="37"/>
      <c r="N67" s="37"/>
      <c r="O67" s="37"/>
      <c r="P67" s="37"/>
      <c r="Q67" s="37"/>
      <c r="R67" s="37"/>
      <c r="S67" s="37"/>
      <c r="T67" s="37"/>
      <c r="U67" s="37"/>
      <c r="V67" s="37"/>
      <c r="W67" s="37"/>
      <c r="X67" s="37"/>
      <c r="Y67" s="37"/>
      <c r="Z67" s="37"/>
      <c r="AA67" s="37"/>
      <c r="AB67" s="37"/>
      <c r="AC67" s="37"/>
      <c r="AD67" s="37"/>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4"/>
      <c r="BO67" s="16"/>
      <c r="BP67" s="16"/>
      <c r="BQ67" s="16"/>
      <c r="BR67" s="16"/>
      <c r="BS67" s="15"/>
      <c r="BT67" s="14"/>
      <c r="BU67" s="14"/>
      <c r="BV67" s="16"/>
      <c r="BW67" s="16"/>
      <c r="BX67" s="16"/>
      <c r="BY67" s="16"/>
      <c r="BZ67" s="15"/>
      <c r="CA67" s="14"/>
    </row>
    <row r="68" spans="1:79">
      <c r="A68" s="37"/>
      <c r="B68" s="37"/>
      <c r="C68" s="13"/>
      <c r="D68" s="13"/>
      <c r="E68" s="37"/>
      <c r="F68" s="37"/>
      <c r="G68" s="14"/>
      <c r="H68" s="14"/>
      <c r="I68" s="14"/>
      <c r="J68" s="14"/>
      <c r="K68" s="15"/>
      <c r="L68" s="37"/>
      <c r="M68" s="37"/>
      <c r="N68" s="37"/>
      <c r="O68" s="37"/>
      <c r="P68" s="37"/>
      <c r="Q68" s="37"/>
      <c r="R68" s="37"/>
      <c r="S68" s="37"/>
      <c r="T68" s="37"/>
      <c r="U68" s="37"/>
      <c r="V68" s="37"/>
      <c r="W68" s="37"/>
      <c r="X68" s="37"/>
      <c r="Y68" s="37"/>
      <c r="Z68" s="37"/>
      <c r="AA68" s="37"/>
      <c r="AB68" s="37"/>
      <c r="AC68" s="37"/>
      <c r="AD68" s="37"/>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4"/>
      <c r="BO68" s="16"/>
      <c r="BP68" s="16"/>
      <c r="BQ68" s="16"/>
      <c r="BR68" s="16"/>
      <c r="BS68" s="15"/>
      <c r="BT68" s="14"/>
      <c r="BU68" s="14"/>
      <c r="BV68" s="16"/>
      <c r="BW68" s="16"/>
      <c r="BX68" s="16"/>
      <c r="BY68" s="16"/>
      <c r="BZ68" s="15"/>
      <c r="CA68" s="14"/>
    </row>
    <row r="69" spans="1:79">
      <c r="A69" s="37"/>
      <c r="B69" s="37"/>
      <c r="C69" s="13"/>
      <c r="D69" s="13"/>
      <c r="E69" s="37"/>
      <c r="F69" s="37"/>
      <c r="G69" s="14"/>
      <c r="H69" s="14"/>
      <c r="I69" s="14"/>
      <c r="J69" s="14"/>
      <c r="K69" s="15"/>
      <c r="L69" s="37"/>
      <c r="M69" s="37"/>
      <c r="N69" s="37"/>
      <c r="O69" s="37"/>
      <c r="P69" s="37"/>
      <c r="Q69" s="37"/>
      <c r="R69" s="37"/>
      <c r="S69" s="37"/>
      <c r="T69" s="37"/>
      <c r="U69" s="37"/>
      <c r="V69" s="37"/>
      <c r="W69" s="37"/>
      <c r="X69" s="37"/>
      <c r="Y69" s="37"/>
      <c r="Z69" s="37"/>
      <c r="AA69" s="37"/>
      <c r="AB69" s="37"/>
      <c r="AC69" s="37"/>
      <c r="AD69" s="37"/>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4"/>
      <c r="BO69" s="16"/>
      <c r="BP69" s="16"/>
      <c r="BQ69" s="16"/>
      <c r="BR69" s="16"/>
      <c r="BS69" s="15"/>
      <c r="BT69" s="14"/>
      <c r="BU69" s="14"/>
      <c r="BV69" s="16"/>
      <c r="BW69" s="16"/>
      <c r="BX69" s="16"/>
      <c r="BY69" s="16"/>
      <c r="BZ69" s="15"/>
      <c r="CA69" s="14"/>
    </row>
    <row r="70" spans="1:79">
      <c r="A70" s="37"/>
      <c r="B70" s="37"/>
      <c r="C70" s="13"/>
      <c r="D70" s="13"/>
      <c r="E70" s="37"/>
      <c r="F70" s="37"/>
      <c r="G70" s="14"/>
      <c r="H70" s="14"/>
      <c r="I70" s="14"/>
      <c r="J70" s="14"/>
      <c r="K70" s="15"/>
      <c r="L70" s="37"/>
      <c r="M70" s="37"/>
      <c r="N70" s="37"/>
      <c r="O70" s="37"/>
      <c r="P70" s="37"/>
      <c r="Q70" s="37"/>
      <c r="R70" s="37"/>
      <c r="S70" s="37"/>
      <c r="T70" s="37"/>
      <c r="U70" s="37"/>
      <c r="V70" s="37"/>
      <c r="W70" s="37"/>
      <c r="X70" s="37"/>
      <c r="Y70" s="37"/>
      <c r="Z70" s="37"/>
      <c r="AA70" s="37"/>
      <c r="AB70" s="37"/>
      <c r="AC70" s="37"/>
      <c r="AD70" s="37"/>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4"/>
      <c r="BO70" s="16"/>
      <c r="BP70" s="16"/>
      <c r="BQ70" s="16"/>
      <c r="BR70" s="16"/>
      <c r="BS70" s="15"/>
      <c r="BT70" s="14"/>
      <c r="BU70" s="14"/>
      <c r="BV70" s="16"/>
      <c r="BW70" s="16"/>
      <c r="BX70" s="16"/>
      <c r="BY70" s="16"/>
      <c r="BZ70" s="15"/>
      <c r="CA70" s="14"/>
    </row>
    <row r="71" spans="1:79">
      <c r="A71" s="37"/>
      <c r="B71" s="37"/>
      <c r="C71" s="13"/>
      <c r="D71" s="13"/>
      <c r="E71" s="37"/>
      <c r="F71" s="37"/>
      <c r="G71" s="14"/>
      <c r="H71" s="14"/>
      <c r="I71" s="14"/>
      <c r="J71" s="14"/>
      <c r="K71" s="15"/>
      <c r="L71" s="37"/>
      <c r="M71" s="37"/>
      <c r="N71" s="37"/>
      <c r="O71" s="37"/>
      <c r="P71" s="37"/>
      <c r="Q71" s="37"/>
      <c r="R71" s="37"/>
      <c r="S71" s="37"/>
      <c r="T71" s="37"/>
      <c r="U71" s="37"/>
      <c r="V71" s="37"/>
      <c r="W71" s="37"/>
      <c r="X71" s="37"/>
      <c r="Y71" s="37"/>
      <c r="Z71" s="37"/>
      <c r="AA71" s="37"/>
      <c r="AB71" s="37"/>
      <c r="AC71" s="37"/>
      <c r="AD71" s="37"/>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4"/>
      <c r="BO71" s="16"/>
      <c r="BP71" s="16"/>
      <c r="BQ71" s="16"/>
      <c r="BR71" s="16"/>
      <c r="BS71" s="15"/>
      <c r="BT71" s="14"/>
      <c r="BU71" s="14"/>
      <c r="BV71" s="16"/>
      <c r="BW71" s="16"/>
      <c r="BX71" s="16"/>
      <c r="BY71" s="16"/>
      <c r="BZ71" s="15"/>
      <c r="CA71" s="14"/>
    </row>
    <row r="72" spans="1:79">
      <c r="A72" s="37"/>
      <c r="B72" s="37"/>
      <c r="C72" s="13"/>
      <c r="D72" s="13"/>
      <c r="E72" s="37"/>
      <c r="F72" s="37"/>
      <c r="G72" s="14"/>
      <c r="H72" s="14"/>
      <c r="I72" s="14"/>
      <c r="J72" s="14"/>
      <c r="K72" s="15"/>
      <c r="L72" s="37"/>
      <c r="M72" s="37"/>
      <c r="N72" s="37"/>
      <c r="O72" s="37"/>
      <c r="P72" s="37"/>
      <c r="Q72" s="37"/>
      <c r="R72" s="37"/>
      <c r="S72" s="37"/>
      <c r="T72" s="37"/>
      <c r="U72" s="37"/>
      <c r="V72" s="37"/>
      <c r="W72" s="37"/>
      <c r="X72" s="37"/>
      <c r="Y72" s="37"/>
      <c r="Z72" s="37"/>
      <c r="AA72" s="37"/>
      <c r="AB72" s="37"/>
      <c r="AC72" s="37"/>
      <c r="AD72" s="37"/>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4"/>
      <c r="BO72" s="16"/>
      <c r="BP72" s="16"/>
      <c r="BQ72" s="16"/>
      <c r="BR72" s="16"/>
      <c r="BS72" s="15"/>
      <c r="BT72" s="14"/>
      <c r="BU72" s="14"/>
      <c r="BV72" s="16"/>
      <c r="BW72" s="16"/>
      <c r="BX72" s="16"/>
      <c r="BY72" s="16"/>
      <c r="BZ72" s="15"/>
      <c r="CA72" s="14"/>
    </row>
    <row r="73" spans="1:79">
      <c r="A73" s="37"/>
      <c r="B73" s="37"/>
      <c r="C73" s="13"/>
      <c r="D73" s="13"/>
      <c r="E73" s="37"/>
      <c r="F73" s="37"/>
      <c r="G73" s="14"/>
      <c r="H73" s="14"/>
      <c r="I73" s="14"/>
      <c r="J73" s="14"/>
      <c r="K73" s="15"/>
      <c r="L73" s="37"/>
      <c r="M73" s="37"/>
      <c r="N73" s="37"/>
      <c r="O73" s="37"/>
      <c r="P73" s="37"/>
      <c r="Q73" s="37"/>
      <c r="R73" s="37"/>
      <c r="S73" s="37"/>
      <c r="T73" s="37"/>
      <c r="U73" s="37"/>
      <c r="V73" s="37"/>
      <c r="W73" s="37"/>
      <c r="X73" s="37"/>
      <c r="Y73" s="37"/>
      <c r="Z73" s="37"/>
      <c r="AA73" s="37"/>
      <c r="AB73" s="37"/>
      <c r="AC73" s="37"/>
      <c r="AD73" s="37"/>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4"/>
      <c r="BO73" s="16"/>
      <c r="BP73" s="16"/>
      <c r="BQ73" s="16"/>
      <c r="BR73" s="16"/>
      <c r="BS73" s="15"/>
      <c r="BT73" s="14"/>
      <c r="BU73" s="14"/>
      <c r="BV73" s="16"/>
      <c r="BW73" s="16"/>
      <c r="BX73" s="16"/>
      <c r="BY73" s="16"/>
      <c r="BZ73" s="15"/>
      <c r="CA73" s="14"/>
    </row>
    <row r="74" spans="1:79">
      <c r="A74" s="37"/>
      <c r="B74" s="37"/>
      <c r="C74" s="13"/>
      <c r="D74" s="13"/>
      <c r="E74" s="37"/>
      <c r="F74" s="37"/>
      <c r="G74" s="14"/>
      <c r="H74" s="14"/>
      <c r="I74" s="14"/>
      <c r="J74" s="14"/>
      <c r="K74" s="15"/>
      <c r="L74" s="37"/>
      <c r="M74" s="37"/>
      <c r="N74" s="37"/>
      <c r="O74" s="37"/>
      <c r="P74" s="37"/>
      <c r="Q74" s="37"/>
      <c r="R74" s="37"/>
      <c r="S74" s="37"/>
      <c r="T74" s="37"/>
      <c r="U74" s="37"/>
      <c r="V74" s="37"/>
      <c r="W74" s="37"/>
      <c r="X74" s="37"/>
      <c r="Y74" s="37"/>
      <c r="Z74" s="37"/>
      <c r="AA74" s="37"/>
      <c r="AB74" s="37"/>
      <c r="AC74" s="37"/>
      <c r="AD74" s="37"/>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4"/>
      <c r="BO74" s="16"/>
      <c r="BP74" s="16"/>
      <c r="BQ74" s="16"/>
      <c r="BR74" s="16"/>
      <c r="BS74" s="15"/>
      <c r="BT74" s="14"/>
      <c r="BU74" s="14"/>
      <c r="BV74" s="16"/>
      <c r="BW74" s="16"/>
      <c r="BX74" s="16"/>
      <c r="BY74" s="16"/>
      <c r="BZ74" s="15"/>
      <c r="CA74" s="14"/>
    </row>
    <row r="75" spans="1:79">
      <c r="A75" s="37"/>
      <c r="B75" s="37"/>
      <c r="C75" s="13"/>
      <c r="D75" s="13"/>
      <c r="E75" s="37"/>
      <c r="F75" s="37"/>
      <c r="G75" s="14"/>
      <c r="H75" s="14"/>
      <c r="I75" s="14"/>
      <c r="J75" s="14"/>
      <c r="K75" s="15"/>
      <c r="L75" s="37"/>
      <c r="M75" s="37"/>
      <c r="N75" s="37"/>
      <c r="O75" s="37"/>
      <c r="P75" s="37"/>
      <c r="Q75" s="37"/>
      <c r="R75" s="37"/>
      <c r="S75" s="37"/>
      <c r="T75" s="37"/>
      <c r="U75" s="37"/>
      <c r="V75" s="37"/>
      <c r="W75" s="37"/>
      <c r="X75" s="37"/>
      <c r="Y75" s="37"/>
      <c r="Z75" s="37"/>
      <c r="AA75" s="37"/>
      <c r="AB75" s="37"/>
      <c r="AC75" s="37"/>
      <c r="AD75" s="37"/>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4"/>
      <c r="BO75" s="16"/>
      <c r="BP75" s="16"/>
      <c r="BQ75" s="16"/>
      <c r="BR75" s="16"/>
      <c r="BS75" s="15"/>
      <c r="BT75" s="14"/>
      <c r="BU75" s="14"/>
      <c r="BV75" s="16"/>
      <c r="BW75" s="16"/>
      <c r="BX75" s="16"/>
      <c r="BY75" s="16"/>
      <c r="BZ75" s="15"/>
      <c r="CA75" s="14"/>
    </row>
    <row r="76" spans="1:79">
      <c r="A76" s="37"/>
      <c r="B76" s="37"/>
      <c r="C76" s="13"/>
      <c r="D76" s="13"/>
      <c r="E76" s="37"/>
      <c r="F76" s="37"/>
      <c r="G76" s="14"/>
      <c r="H76" s="14"/>
      <c r="I76" s="14"/>
      <c r="J76" s="14"/>
      <c r="K76" s="15"/>
      <c r="L76" s="37"/>
      <c r="M76" s="37"/>
      <c r="N76" s="37"/>
      <c r="O76" s="37"/>
      <c r="P76" s="37"/>
      <c r="Q76" s="37"/>
      <c r="R76" s="37"/>
      <c r="S76" s="37"/>
      <c r="T76" s="37"/>
      <c r="U76" s="37"/>
      <c r="V76" s="37"/>
      <c r="W76" s="37"/>
      <c r="X76" s="37"/>
      <c r="Y76" s="37"/>
      <c r="Z76" s="37"/>
      <c r="AA76" s="37"/>
      <c r="AB76" s="37"/>
      <c r="AC76" s="37"/>
      <c r="AD76" s="37"/>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4"/>
      <c r="BO76" s="16"/>
      <c r="BP76" s="16"/>
      <c r="BQ76" s="16"/>
      <c r="BR76" s="16"/>
      <c r="BS76" s="15"/>
      <c r="BT76" s="14"/>
      <c r="BU76" s="14"/>
      <c r="BV76" s="16"/>
      <c r="BW76" s="16"/>
      <c r="BX76" s="16"/>
      <c r="BY76" s="16"/>
      <c r="BZ76" s="15"/>
      <c r="CA76" s="14"/>
    </row>
    <row r="77" spans="1:79">
      <c r="A77" s="37"/>
      <c r="B77" s="37"/>
      <c r="C77" s="13"/>
      <c r="D77" s="13"/>
      <c r="E77" s="37"/>
      <c r="F77" s="37"/>
      <c r="G77" s="14"/>
      <c r="H77" s="14"/>
      <c r="I77" s="14"/>
      <c r="J77" s="14"/>
      <c r="K77" s="15"/>
      <c r="L77" s="37"/>
      <c r="M77" s="37"/>
      <c r="N77" s="37"/>
      <c r="O77" s="37"/>
      <c r="P77" s="37"/>
      <c r="Q77" s="37"/>
      <c r="R77" s="37"/>
      <c r="S77" s="37"/>
      <c r="T77" s="37"/>
      <c r="U77" s="37"/>
      <c r="V77" s="37"/>
      <c r="W77" s="37"/>
      <c r="X77" s="37"/>
      <c r="Y77" s="37"/>
      <c r="Z77" s="37"/>
      <c r="AA77" s="37"/>
      <c r="AB77" s="37"/>
      <c r="AC77" s="37"/>
      <c r="AD77" s="37"/>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4"/>
      <c r="BO77" s="16"/>
      <c r="BP77" s="16"/>
      <c r="BQ77" s="16"/>
      <c r="BR77" s="16"/>
      <c r="BS77" s="15"/>
      <c r="BT77" s="14"/>
      <c r="BU77" s="14"/>
      <c r="BV77" s="16"/>
      <c r="BW77" s="16"/>
      <c r="BX77" s="16"/>
      <c r="BY77" s="16"/>
      <c r="BZ77" s="15"/>
      <c r="CA77" s="14"/>
    </row>
    <row r="78" spans="1:79">
      <c r="A78" s="37"/>
      <c r="B78" s="37"/>
      <c r="C78" s="13"/>
      <c r="D78" s="13"/>
      <c r="E78" s="37"/>
      <c r="F78" s="37"/>
      <c r="G78" s="14"/>
      <c r="H78" s="14"/>
      <c r="I78" s="14"/>
      <c r="J78" s="14"/>
      <c r="K78" s="15"/>
      <c r="L78" s="37"/>
      <c r="M78" s="37"/>
      <c r="N78" s="37"/>
      <c r="O78" s="37"/>
      <c r="P78" s="37"/>
      <c r="Q78" s="37"/>
      <c r="R78" s="37"/>
      <c r="S78" s="37"/>
      <c r="T78" s="37"/>
      <c r="U78" s="37"/>
      <c r="V78" s="37"/>
      <c r="W78" s="37"/>
      <c r="X78" s="37"/>
      <c r="Y78" s="37"/>
      <c r="Z78" s="37"/>
      <c r="AA78" s="37"/>
      <c r="AB78" s="37"/>
      <c r="AC78" s="37"/>
      <c r="AD78" s="37"/>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4"/>
      <c r="BO78" s="16"/>
      <c r="BP78" s="16"/>
      <c r="BQ78" s="16"/>
      <c r="BR78" s="16"/>
      <c r="BS78" s="15"/>
      <c r="BT78" s="14"/>
      <c r="BU78" s="14"/>
      <c r="BV78" s="16"/>
      <c r="BW78" s="16"/>
      <c r="BX78" s="16"/>
      <c r="BY78" s="16"/>
      <c r="BZ78" s="15"/>
      <c r="CA78" s="14"/>
    </row>
    <row r="79" spans="1:79">
      <c r="A79" s="37"/>
      <c r="B79" s="37"/>
      <c r="C79" s="13"/>
      <c r="D79" s="13"/>
      <c r="E79" s="37"/>
      <c r="F79" s="37"/>
      <c r="G79" s="14"/>
      <c r="H79" s="14"/>
      <c r="I79" s="14"/>
      <c r="J79" s="14"/>
      <c r="K79" s="15"/>
      <c r="L79" s="37"/>
      <c r="M79" s="37"/>
      <c r="N79" s="37"/>
      <c r="O79" s="37"/>
      <c r="P79" s="37"/>
      <c r="Q79" s="37"/>
      <c r="R79" s="37"/>
      <c r="S79" s="37"/>
      <c r="T79" s="37"/>
      <c r="U79" s="37"/>
      <c r="V79" s="37"/>
      <c r="W79" s="37"/>
      <c r="X79" s="37"/>
      <c r="Y79" s="37"/>
      <c r="Z79" s="37"/>
      <c r="AA79" s="37"/>
      <c r="AB79" s="37"/>
      <c r="AC79" s="37"/>
      <c r="AD79" s="37"/>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4"/>
      <c r="BO79" s="16"/>
      <c r="BP79" s="16"/>
      <c r="BQ79" s="16"/>
      <c r="BR79" s="16"/>
      <c r="BS79" s="15"/>
      <c r="BT79" s="14"/>
      <c r="BU79" s="14"/>
      <c r="BV79" s="16"/>
      <c r="BW79" s="16"/>
      <c r="BX79" s="16"/>
      <c r="BY79" s="16"/>
      <c r="BZ79" s="15"/>
      <c r="CA79" s="14"/>
    </row>
    <row r="80" spans="1:79">
      <c r="A80" s="37"/>
      <c r="B80" s="37"/>
      <c r="C80" s="13"/>
      <c r="D80" s="13"/>
      <c r="E80" s="37"/>
      <c r="F80" s="37"/>
      <c r="G80" s="14"/>
      <c r="H80" s="14"/>
      <c r="I80" s="14"/>
      <c r="J80" s="14"/>
      <c r="K80" s="15"/>
      <c r="L80" s="37"/>
      <c r="M80" s="37"/>
      <c r="N80" s="37"/>
      <c r="O80" s="37"/>
      <c r="P80" s="37"/>
      <c r="Q80" s="37"/>
      <c r="R80" s="37"/>
      <c r="S80" s="37"/>
      <c r="T80" s="37"/>
      <c r="U80" s="37"/>
      <c r="V80" s="37"/>
      <c r="W80" s="37"/>
      <c r="X80" s="37"/>
      <c r="Y80" s="37"/>
      <c r="Z80" s="37"/>
      <c r="AA80" s="37"/>
      <c r="AB80" s="37"/>
      <c r="AC80" s="37"/>
      <c r="AD80" s="37"/>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4"/>
      <c r="BO80" s="16"/>
      <c r="BP80" s="16"/>
      <c r="BQ80" s="16"/>
      <c r="BR80" s="16"/>
      <c r="BS80" s="15"/>
      <c r="BT80" s="14"/>
      <c r="BU80" s="14"/>
      <c r="BV80" s="16"/>
      <c r="BW80" s="16"/>
      <c r="BX80" s="16"/>
      <c r="BY80" s="16"/>
      <c r="BZ80" s="15"/>
      <c r="CA80" s="14"/>
    </row>
    <row r="81" spans="1:79">
      <c r="A81" s="37"/>
      <c r="B81" s="37"/>
      <c r="C81" s="13"/>
      <c r="D81" s="13"/>
      <c r="E81" s="37"/>
      <c r="F81" s="37"/>
      <c r="G81" s="14"/>
      <c r="H81" s="14"/>
      <c r="I81" s="14"/>
      <c r="J81" s="14"/>
      <c r="K81" s="15"/>
      <c r="L81" s="37"/>
      <c r="M81" s="37"/>
      <c r="N81" s="37"/>
      <c r="O81" s="37"/>
      <c r="P81" s="37"/>
      <c r="Q81" s="37"/>
      <c r="R81" s="37"/>
      <c r="S81" s="37"/>
      <c r="T81" s="37"/>
      <c r="U81" s="37"/>
      <c r="V81" s="37"/>
      <c r="W81" s="37"/>
      <c r="X81" s="37"/>
      <c r="Y81" s="37"/>
      <c r="Z81" s="37"/>
      <c r="AA81" s="37"/>
      <c r="AB81" s="37"/>
      <c r="AC81" s="37"/>
      <c r="AD81" s="37"/>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4"/>
      <c r="BO81" s="16"/>
      <c r="BP81" s="16"/>
      <c r="BQ81" s="16"/>
      <c r="BR81" s="16"/>
      <c r="BS81" s="15"/>
      <c r="BT81" s="14"/>
      <c r="BU81" s="14"/>
      <c r="BV81" s="16"/>
      <c r="BW81" s="16"/>
      <c r="BX81" s="16"/>
      <c r="BY81" s="16"/>
      <c r="BZ81" s="15"/>
      <c r="CA81" s="14"/>
    </row>
    <row r="82" spans="1:79">
      <c r="A82" s="37"/>
      <c r="B82" s="37"/>
      <c r="C82" s="13"/>
      <c r="D82" s="13"/>
      <c r="E82" s="37"/>
      <c r="F82" s="37"/>
      <c r="G82" s="14"/>
      <c r="H82" s="14"/>
      <c r="I82" s="14"/>
      <c r="J82" s="14"/>
      <c r="K82" s="15"/>
      <c r="L82" s="37"/>
      <c r="M82" s="37"/>
      <c r="N82" s="37"/>
      <c r="O82" s="37"/>
      <c r="P82" s="37"/>
      <c r="Q82" s="37"/>
      <c r="R82" s="37"/>
      <c r="S82" s="37"/>
      <c r="T82" s="37"/>
      <c r="U82" s="37"/>
      <c r="V82" s="37"/>
      <c r="W82" s="37"/>
      <c r="X82" s="37"/>
      <c r="Y82" s="37"/>
      <c r="Z82" s="37"/>
      <c r="AA82" s="37"/>
      <c r="AB82" s="37"/>
      <c r="AC82" s="37"/>
      <c r="AD82" s="37"/>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4"/>
      <c r="BO82" s="16"/>
      <c r="BP82" s="16"/>
      <c r="BQ82" s="16"/>
      <c r="BR82" s="16"/>
      <c r="BS82" s="15"/>
      <c r="BT82" s="14"/>
      <c r="BU82" s="14"/>
      <c r="BV82" s="16"/>
      <c r="BW82" s="16"/>
      <c r="BX82" s="16"/>
      <c r="BY82" s="16"/>
      <c r="BZ82" s="15"/>
      <c r="CA82" s="14"/>
    </row>
    <row r="83" spans="1:79">
      <c r="A83" s="37"/>
      <c r="B83" s="37"/>
      <c r="C83" s="13"/>
      <c r="D83" s="13"/>
      <c r="E83" s="37"/>
      <c r="F83" s="37"/>
      <c r="G83" s="14"/>
      <c r="H83" s="14"/>
      <c r="I83" s="14"/>
      <c r="J83" s="14"/>
      <c r="K83" s="15"/>
      <c r="L83" s="37"/>
      <c r="M83" s="37"/>
      <c r="N83" s="37"/>
      <c r="O83" s="37"/>
      <c r="P83" s="37"/>
      <c r="Q83" s="37"/>
      <c r="R83" s="37"/>
      <c r="S83" s="37"/>
      <c r="T83" s="37"/>
      <c r="U83" s="37"/>
      <c r="V83" s="37"/>
      <c r="W83" s="37"/>
      <c r="X83" s="37"/>
      <c r="Y83" s="37"/>
      <c r="Z83" s="37"/>
      <c r="AA83" s="37"/>
      <c r="AB83" s="37"/>
      <c r="AC83" s="37"/>
      <c r="AD83" s="37"/>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4"/>
      <c r="BO83" s="16"/>
      <c r="BP83" s="16"/>
      <c r="BQ83" s="16"/>
      <c r="BR83" s="16"/>
      <c r="BS83" s="15"/>
      <c r="BT83" s="14"/>
      <c r="BU83" s="14"/>
      <c r="BV83" s="16"/>
      <c r="BW83" s="16"/>
      <c r="BX83" s="16"/>
      <c r="BY83" s="16"/>
      <c r="BZ83" s="15"/>
      <c r="CA83" s="14"/>
    </row>
    <row r="84" spans="1:79">
      <c r="A84" s="37"/>
      <c r="B84" s="37"/>
      <c r="C84" s="13"/>
      <c r="D84" s="13"/>
      <c r="E84" s="37"/>
      <c r="F84" s="37"/>
      <c r="G84" s="14"/>
      <c r="H84" s="14"/>
      <c r="I84" s="14"/>
      <c r="J84" s="14"/>
      <c r="K84" s="15"/>
      <c r="L84" s="37"/>
      <c r="M84" s="37"/>
      <c r="N84" s="37"/>
      <c r="O84" s="37"/>
      <c r="P84" s="37"/>
      <c r="Q84" s="37"/>
      <c r="R84" s="37"/>
      <c r="S84" s="37"/>
      <c r="T84" s="37"/>
      <c r="U84" s="37"/>
      <c r="V84" s="37"/>
      <c r="W84" s="37"/>
      <c r="X84" s="37"/>
      <c r="Y84" s="37"/>
      <c r="Z84" s="37"/>
      <c r="AA84" s="37"/>
      <c r="AB84" s="37"/>
      <c r="AC84" s="37"/>
      <c r="AD84" s="37"/>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4"/>
      <c r="BO84" s="16"/>
      <c r="BP84" s="16"/>
      <c r="BQ84" s="16"/>
      <c r="BR84" s="16"/>
      <c r="BS84" s="15"/>
      <c r="BT84" s="14"/>
      <c r="BU84" s="14"/>
      <c r="BV84" s="16"/>
      <c r="BW84" s="16"/>
      <c r="BX84" s="16"/>
      <c r="BY84" s="16"/>
      <c r="BZ84" s="15"/>
      <c r="CA84" s="14"/>
    </row>
    <row r="85" spans="1:79">
      <c r="A85" s="37"/>
      <c r="B85" s="37"/>
      <c r="C85" s="13"/>
      <c r="D85" s="13"/>
      <c r="E85" s="37"/>
      <c r="F85" s="37"/>
      <c r="G85" s="14"/>
      <c r="H85" s="14"/>
      <c r="I85" s="14"/>
      <c r="J85" s="14"/>
      <c r="K85" s="15"/>
      <c r="L85" s="37"/>
      <c r="M85" s="37"/>
      <c r="N85" s="37"/>
      <c r="O85" s="37"/>
      <c r="P85" s="37"/>
      <c r="Q85" s="37"/>
      <c r="R85" s="37"/>
      <c r="S85" s="37"/>
      <c r="T85" s="37"/>
      <c r="U85" s="37"/>
      <c r="V85" s="37"/>
      <c r="W85" s="37"/>
      <c r="X85" s="37"/>
      <c r="Y85" s="37"/>
      <c r="Z85" s="37"/>
      <c r="AA85" s="37"/>
      <c r="AB85" s="37"/>
      <c r="AC85" s="37"/>
      <c r="AD85" s="37"/>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4"/>
      <c r="BO85" s="16"/>
      <c r="BP85" s="16"/>
      <c r="BQ85" s="16"/>
      <c r="BR85" s="16"/>
      <c r="BS85" s="15"/>
      <c r="BT85" s="14"/>
      <c r="BU85" s="14"/>
      <c r="BV85" s="16"/>
      <c r="BW85" s="16"/>
      <c r="BX85" s="16"/>
      <c r="BY85" s="16"/>
      <c r="BZ85" s="15"/>
      <c r="CA85" s="14"/>
    </row>
    <row r="86" spans="1:79">
      <c r="A86" s="37"/>
      <c r="B86" s="37"/>
      <c r="C86" s="13"/>
      <c r="D86" s="13"/>
      <c r="E86" s="37"/>
      <c r="F86" s="37"/>
      <c r="G86" s="14"/>
      <c r="H86" s="14"/>
      <c r="I86" s="14"/>
      <c r="J86" s="14"/>
      <c r="K86" s="15"/>
      <c r="L86" s="37"/>
      <c r="M86" s="37"/>
      <c r="N86" s="37"/>
      <c r="O86" s="37"/>
      <c r="P86" s="37"/>
      <c r="Q86" s="37"/>
      <c r="R86" s="37"/>
      <c r="S86" s="37"/>
      <c r="T86" s="37"/>
      <c r="U86" s="37"/>
      <c r="V86" s="37"/>
      <c r="W86" s="37"/>
      <c r="X86" s="37"/>
      <c r="Y86" s="37"/>
      <c r="Z86" s="37"/>
      <c r="AA86" s="37"/>
      <c r="AB86" s="37"/>
      <c r="AC86" s="37"/>
      <c r="AD86" s="37"/>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4"/>
      <c r="BO86" s="16"/>
      <c r="BP86" s="16"/>
      <c r="BQ86" s="16"/>
      <c r="BR86" s="16"/>
      <c r="BS86" s="15"/>
      <c r="BT86" s="14"/>
      <c r="BU86" s="14"/>
      <c r="BV86" s="16"/>
      <c r="BW86" s="16"/>
      <c r="BX86" s="16"/>
      <c r="BY86" s="16"/>
      <c r="BZ86" s="15"/>
      <c r="CA86" s="14"/>
    </row>
    <row r="87" spans="1:79">
      <c r="A87" s="37"/>
      <c r="B87" s="37"/>
      <c r="C87" s="13"/>
      <c r="D87" s="13"/>
      <c r="E87" s="37"/>
      <c r="F87" s="37"/>
      <c r="G87" s="14"/>
      <c r="H87" s="14"/>
      <c r="I87" s="14"/>
      <c r="J87" s="14"/>
      <c r="K87" s="15"/>
      <c r="L87" s="37"/>
      <c r="M87" s="37"/>
      <c r="N87" s="37"/>
      <c r="O87" s="37"/>
      <c r="P87" s="37"/>
      <c r="Q87" s="37"/>
      <c r="R87" s="37"/>
      <c r="S87" s="37"/>
      <c r="T87" s="37"/>
      <c r="U87" s="37"/>
      <c r="V87" s="37"/>
      <c r="W87" s="37"/>
      <c r="X87" s="37"/>
      <c r="Y87" s="37"/>
      <c r="Z87" s="37"/>
      <c r="AA87" s="37"/>
      <c r="AB87" s="37"/>
      <c r="AC87" s="37"/>
      <c r="AD87" s="37"/>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4"/>
      <c r="BO87" s="16"/>
      <c r="BP87" s="16"/>
      <c r="BQ87" s="16"/>
      <c r="BR87" s="16"/>
      <c r="BS87" s="15"/>
      <c r="BT87" s="14"/>
      <c r="BU87" s="14"/>
      <c r="BV87" s="16"/>
      <c r="BW87" s="16"/>
      <c r="BX87" s="16"/>
      <c r="BY87" s="16"/>
      <c r="BZ87" s="15"/>
      <c r="CA87" s="14"/>
    </row>
    <row r="88" spans="1:79">
      <c r="A88" s="37"/>
      <c r="B88" s="37"/>
      <c r="C88" s="13"/>
      <c r="D88" s="13"/>
      <c r="E88" s="37"/>
      <c r="F88" s="37"/>
      <c r="G88" s="14"/>
      <c r="H88" s="14"/>
      <c r="I88" s="14"/>
      <c r="J88" s="14"/>
      <c r="K88" s="15"/>
      <c r="L88" s="37"/>
      <c r="M88" s="37"/>
      <c r="N88" s="37"/>
      <c r="O88" s="37"/>
      <c r="P88" s="37"/>
      <c r="Q88" s="37"/>
      <c r="R88" s="37"/>
      <c r="S88" s="37"/>
      <c r="T88" s="37"/>
      <c r="U88" s="37"/>
      <c r="V88" s="37"/>
      <c r="W88" s="37"/>
      <c r="X88" s="37"/>
      <c r="Y88" s="37"/>
      <c r="Z88" s="37"/>
      <c r="AA88" s="37"/>
      <c r="AB88" s="37"/>
      <c r="AC88" s="37"/>
      <c r="AD88" s="37"/>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4"/>
      <c r="BO88" s="16"/>
      <c r="BP88" s="16"/>
      <c r="BQ88" s="16"/>
      <c r="BR88" s="16"/>
      <c r="BS88" s="15"/>
      <c r="BT88" s="14"/>
      <c r="BU88" s="14"/>
      <c r="BV88" s="16"/>
      <c r="BW88" s="16"/>
      <c r="BX88" s="16"/>
      <c r="BY88" s="16"/>
      <c r="BZ88" s="15"/>
      <c r="CA88" s="14"/>
    </row>
    <row r="89" spans="1:79">
      <c r="A89" s="37"/>
      <c r="B89" s="37"/>
      <c r="C89" s="13"/>
      <c r="D89" s="13"/>
      <c r="E89" s="37"/>
      <c r="F89" s="37"/>
      <c r="G89" s="14"/>
      <c r="H89" s="14"/>
      <c r="I89" s="14"/>
      <c r="J89" s="14"/>
      <c r="K89" s="15"/>
      <c r="L89" s="37"/>
      <c r="M89" s="37"/>
      <c r="N89" s="37"/>
      <c r="O89" s="37"/>
      <c r="P89" s="37"/>
      <c r="Q89" s="37"/>
      <c r="R89" s="37"/>
      <c r="S89" s="37"/>
      <c r="T89" s="37"/>
      <c r="U89" s="37"/>
      <c r="V89" s="37"/>
      <c r="W89" s="37"/>
      <c r="X89" s="37"/>
      <c r="Y89" s="37"/>
      <c r="Z89" s="37"/>
      <c r="AA89" s="37"/>
      <c r="AB89" s="37"/>
      <c r="AC89" s="37"/>
      <c r="AD89" s="37"/>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4"/>
      <c r="BO89" s="16"/>
      <c r="BP89" s="16"/>
      <c r="BQ89" s="16"/>
      <c r="BR89" s="16"/>
      <c r="BS89" s="15"/>
      <c r="BT89" s="14"/>
      <c r="BU89" s="14"/>
      <c r="BV89" s="16"/>
      <c r="BW89" s="16"/>
      <c r="BX89" s="16"/>
      <c r="BY89" s="16"/>
      <c r="BZ89" s="15"/>
      <c r="CA89" s="14"/>
    </row>
    <row r="90" spans="1:79">
      <c r="A90" s="37"/>
      <c r="B90" s="37"/>
      <c r="C90" s="13"/>
      <c r="D90" s="13"/>
      <c r="E90" s="37"/>
      <c r="F90" s="37"/>
      <c r="G90" s="14"/>
      <c r="H90" s="14"/>
      <c r="I90" s="14"/>
      <c r="J90" s="14"/>
      <c r="K90" s="15"/>
      <c r="L90" s="37"/>
      <c r="M90" s="37"/>
      <c r="N90" s="37"/>
      <c r="O90" s="37"/>
      <c r="P90" s="37"/>
      <c r="Q90" s="37"/>
      <c r="R90" s="37"/>
      <c r="S90" s="37"/>
      <c r="T90" s="37"/>
      <c r="U90" s="37"/>
      <c r="V90" s="37"/>
      <c r="W90" s="37"/>
      <c r="X90" s="37"/>
      <c r="Y90" s="37"/>
      <c r="Z90" s="37"/>
      <c r="AA90" s="37"/>
      <c r="AB90" s="37"/>
      <c r="AC90" s="37"/>
      <c r="AD90" s="37"/>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4"/>
      <c r="BO90" s="16"/>
      <c r="BP90" s="16"/>
      <c r="BQ90" s="16"/>
      <c r="BR90" s="16"/>
      <c r="BS90" s="15"/>
      <c r="BT90" s="14"/>
      <c r="BU90" s="14"/>
      <c r="BV90" s="16"/>
      <c r="BW90" s="16"/>
      <c r="BX90" s="16"/>
      <c r="BY90" s="16"/>
      <c r="BZ90" s="15"/>
      <c r="CA90" s="14"/>
    </row>
    <row r="91" spans="1:79">
      <c r="A91" s="37"/>
      <c r="B91" s="37"/>
      <c r="C91" s="13"/>
      <c r="D91" s="13"/>
      <c r="E91" s="37"/>
      <c r="F91" s="37"/>
      <c r="G91" s="14"/>
      <c r="H91" s="14"/>
      <c r="I91" s="14"/>
      <c r="J91" s="14"/>
      <c r="K91" s="15"/>
      <c r="L91" s="37"/>
      <c r="M91" s="37"/>
      <c r="N91" s="37"/>
      <c r="O91" s="37"/>
      <c r="P91" s="37"/>
      <c r="Q91" s="37"/>
      <c r="R91" s="37"/>
      <c r="S91" s="37"/>
      <c r="T91" s="37"/>
      <c r="U91" s="37"/>
      <c r="V91" s="37"/>
      <c r="W91" s="37"/>
      <c r="X91" s="37"/>
      <c r="Y91" s="37"/>
      <c r="Z91" s="37"/>
      <c r="AA91" s="37"/>
      <c r="AB91" s="37"/>
      <c r="AC91" s="37"/>
      <c r="AD91" s="37"/>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4"/>
      <c r="BO91" s="16"/>
      <c r="BP91" s="16"/>
      <c r="BQ91" s="16"/>
      <c r="BR91" s="16"/>
      <c r="BS91" s="15"/>
      <c r="BT91" s="14"/>
      <c r="BU91" s="14"/>
      <c r="BV91" s="16"/>
      <c r="BW91" s="16"/>
      <c r="BX91" s="16"/>
      <c r="BY91" s="16"/>
      <c r="BZ91" s="15"/>
      <c r="CA91" s="14"/>
    </row>
    <row r="92" spans="1:79">
      <c r="A92" s="37"/>
      <c r="B92" s="37"/>
      <c r="C92" s="13"/>
      <c r="D92" s="13"/>
      <c r="E92" s="37"/>
      <c r="F92" s="37"/>
      <c r="G92" s="14"/>
      <c r="H92" s="14"/>
      <c r="I92" s="14"/>
      <c r="J92" s="14"/>
      <c r="K92" s="15"/>
      <c r="L92" s="37"/>
      <c r="M92" s="37"/>
      <c r="N92" s="37"/>
      <c r="O92" s="37"/>
      <c r="P92" s="37"/>
      <c r="Q92" s="37"/>
      <c r="R92" s="37"/>
      <c r="S92" s="37"/>
      <c r="T92" s="37"/>
      <c r="U92" s="37"/>
      <c r="V92" s="37"/>
      <c r="W92" s="37"/>
      <c r="X92" s="37"/>
      <c r="Y92" s="37"/>
      <c r="Z92" s="37"/>
      <c r="AA92" s="37"/>
      <c r="AB92" s="37"/>
      <c r="AC92" s="37"/>
      <c r="AD92" s="37"/>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4"/>
      <c r="BO92" s="16"/>
      <c r="BP92" s="16"/>
      <c r="BQ92" s="16"/>
      <c r="BR92" s="16"/>
      <c r="BS92" s="15"/>
      <c r="BT92" s="14"/>
      <c r="BU92" s="14"/>
      <c r="BV92" s="16"/>
      <c r="BW92" s="16"/>
      <c r="BX92" s="16"/>
      <c r="BY92" s="16"/>
      <c r="BZ92" s="15"/>
      <c r="CA92" s="14"/>
    </row>
    <row r="93" spans="1:79">
      <c r="A93" s="37"/>
      <c r="B93" s="37"/>
      <c r="C93" s="13"/>
      <c r="D93" s="13"/>
      <c r="E93" s="37"/>
      <c r="F93" s="37"/>
      <c r="G93" s="14"/>
      <c r="H93" s="14"/>
      <c r="I93" s="14"/>
      <c r="J93" s="14"/>
      <c r="K93" s="15"/>
      <c r="L93" s="37"/>
      <c r="M93" s="37"/>
      <c r="N93" s="37"/>
      <c r="O93" s="37"/>
      <c r="P93" s="37"/>
      <c r="Q93" s="37"/>
      <c r="R93" s="37"/>
      <c r="S93" s="37"/>
      <c r="T93" s="37"/>
      <c r="U93" s="37"/>
      <c r="V93" s="37"/>
      <c r="W93" s="37"/>
      <c r="X93" s="37"/>
      <c r="Y93" s="37"/>
      <c r="Z93" s="37"/>
      <c r="AA93" s="37"/>
      <c r="AB93" s="37"/>
      <c r="AC93" s="37"/>
      <c r="AD93" s="37"/>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4"/>
      <c r="BO93" s="16"/>
      <c r="BP93" s="16"/>
      <c r="BQ93" s="16"/>
      <c r="BR93" s="16"/>
      <c r="BS93" s="15"/>
      <c r="BT93" s="14"/>
      <c r="BU93" s="14"/>
      <c r="BV93" s="16"/>
      <c r="BW93" s="16"/>
      <c r="BX93" s="16"/>
      <c r="BY93" s="16"/>
      <c r="BZ93" s="15"/>
      <c r="CA93" s="14"/>
    </row>
    <row r="94" spans="1:79">
      <c r="A94" s="37"/>
      <c r="B94" s="37"/>
      <c r="C94" s="13"/>
      <c r="D94" s="13"/>
      <c r="E94" s="37"/>
      <c r="F94" s="37"/>
      <c r="G94" s="14"/>
      <c r="H94" s="14"/>
      <c r="I94" s="14"/>
      <c r="J94" s="14"/>
      <c r="K94" s="15"/>
      <c r="L94" s="37"/>
      <c r="M94" s="37"/>
      <c r="N94" s="37"/>
      <c r="O94" s="37"/>
      <c r="P94" s="37"/>
      <c r="Q94" s="37"/>
      <c r="R94" s="37"/>
      <c r="S94" s="37"/>
      <c r="T94" s="37"/>
      <c r="U94" s="37"/>
      <c r="V94" s="37"/>
      <c r="W94" s="37"/>
      <c r="X94" s="37"/>
      <c r="Y94" s="37"/>
      <c r="Z94" s="37"/>
      <c r="AA94" s="37"/>
      <c r="AB94" s="37"/>
      <c r="AC94" s="37"/>
      <c r="AD94" s="37"/>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4"/>
      <c r="BO94" s="16"/>
      <c r="BP94" s="16"/>
      <c r="BQ94" s="16"/>
      <c r="BR94" s="16"/>
      <c r="BS94" s="15"/>
      <c r="BT94" s="14"/>
      <c r="BU94" s="14"/>
      <c r="BV94" s="16"/>
      <c r="BW94" s="16"/>
      <c r="BX94" s="16"/>
      <c r="BY94" s="16"/>
      <c r="BZ94" s="15"/>
      <c r="CA94" s="14"/>
    </row>
    <row r="95" spans="1:79">
      <c r="A95" s="37"/>
      <c r="B95" s="37"/>
      <c r="C95" s="13"/>
      <c r="D95" s="13"/>
      <c r="E95" s="37"/>
      <c r="F95" s="37"/>
      <c r="G95" s="14"/>
      <c r="H95" s="14"/>
      <c r="I95" s="14"/>
      <c r="J95" s="14"/>
      <c r="K95" s="15"/>
      <c r="L95" s="37"/>
      <c r="M95" s="37"/>
      <c r="N95" s="37"/>
      <c r="O95" s="37"/>
      <c r="P95" s="37"/>
      <c r="Q95" s="37"/>
      <c r="R95" s="37"/>
      <c r="S95" s="37"/>
      <c r="T95" s="37"/>
      <c r="U95" s="37"/>
      <c r="V95" s="37"/>
      <c r="W95" s="37"/>
      <c r="X95" s="37"/>
      <c r="Y95" s="37"/>
      <c r="Z95" s="37"/>
      <c r="AA95" s="37"/>
      <c r="AB95" s="37"/>
      <c r="AC95" s="37"/>
      <c r="AD95" s="37"/>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4"/>
      <c r="BO95" s="16"/>
      <c r="BP95" s="16"/>
      <c r="BQ95" s="16"/>
      <c r="BR95" s="16"/>
      <c r="BS95" s="15"/>
      <c r="BT95" s="14"/>
      <c r="BU95" s="14"/>
      <c r="BV95" s="16"/>
      <c r="BW95" s="16"/>
      <c r="BX95" s="16"/>
      <c r="BY95" s="16"/>
      <c r="BZ95" s="15"/>
      <c r="CA95" s="14"/>
    </row>
    <row r="96" spans="1:79">
      <c r="A96" s="37"/>
      <c r="B96" s="37"/>
      <c r="C96" s="13"/>
      <c r="D96" s="13"/>
      <c r="E96" s="37"/>
      <c r="F96" s="37"/>
      <c r="G96" s="14"/>
      <c r="H96" s="14"/>
      <c r="I96" s="14"/>
      <c r="J96" s="14"/>
      <c r="K96" s="15"/>
      <c r="L96" s="37"/>
      <c r="M96" s="37"/>
      <c r="N96" s="37"/>
      <c r="O96" s="37"/>
      <c r="P96" s="37"/>
      <c r="Q96" s="37"/>
      <c r="R96" s="37"/>
      <c r="S96" s="37"/>
      <c r="T96" s="37"/>
      <c r="U96" s="37"/>
      <c r="V96" s="37"/>
      <c r="W96" s="37"/>
      <c r="X96" s="37"/>
      <c r="Y96" s="37"/>
      <c r="Z96" s="37"/>
      <c r="AA96" s="37"/>
      <c r="AB96" s="37"/>
      <c r="AC96" s="37"/>
      <c r="AD96" s="37"/>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4"/>
      <c r="BO96" s="16"/>
      <c r="BP96" s="16"/>
      <c r="BQ96" s="16"/>
      <c r="BR96" s="16"/>
      <c r="BS96" s="15"/>
      <c r="BT96" s="14"/>
      <c r="BU96" s="14"/>
      <c r="BV96" s="16"/>
      <c r="BW96" s="16"/>
      <c r="BX96" s="16"/>
      <c r="BY96" s="16"/>
      <c r="BZ96" s="15"/>
      <c r="CA96" s="14"/>
    </row>
    <row r="97" spans="1:79">
      <c r="A97" s="37"/>
      <c r="B97" s="37"/>
      <c r="C97" s="13"/>
      <c r="D97" s="13"/>
      <c r="E97" s="37"/>
      <c r="F97" s="37"/>
      <c r="G97" s="14"/>
      <c r="H97" s="14"/>
      <c r="I97" s="14"/>
      <c r="J97" s="14"/>
      <c r="K97" s="15"/>
      <c r="L97" s="37"/>
      <c r="M97" s="37"/>
      <c r="N97" s="37"/>
      <c r="O97" s="37"/>
      <c r="P97" s="37"/>
      <c r="Q97" s="37"/>
      <c r="R97" s="37"/>
      <c r="S97" s="37"/>
      <c r="T97" s="37"/>
      <c r="U97" s="37"/>
      <c r="V97" s="37"/>
      <c r="W97" s="37"/>
      <c r="X97" s="37"/>
      <c r="Y97" s="37"/>
      <c r="Z97" s="37"/>
      <c r="AA97" s="37"/>
      <c r="AB97" s="37"/>
      <c r="AC97" s="37"/>
      <c r="AD97" s="37"/>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4"/>
      <c r="BO97" s="16"/>
      <c r="BP97" s="16"/>
      <c r="BQ97" s="16"/>
      <c r="BR97" s="16"/>
      <c r="BS97" s="15"/>
      <c r="BT97" s="14"/>
      <c r="BU97" s="14"/>
      <c r="BV97" s="16"/>
      <c r="BW97" s="16"/>
      <c r="BX97" s="16"/>
      <c r="BY97" s="16"/>
      <c r="BZ97" s="15"/>
      <c r="CA97" s="14"/>
    </row>
    <row r="98" spans="1:79">
      <c r="A98" s="37"/>
      <c r="B98" s="37"/>
      <c r="C98" s="13"/>
      <c r="D98" s="13"/>
      <c r="E98" s="37"/>
      <c r="F98" s="37"/>
      <c r="G98" s="14"/>
      <c r="H98" s="14"/>
      <c r="I98" s="14"/>
      <c r="J98" s="14"/>
      <c r="K98" s="15"/>
      <c r="L98" s="37"/>
      <c r="M98" s="37"/>
      <c r="N98" s="37"/>
      <c r="O98" s="37"/>
      <c r="P98" s="37"/>
      <c r="Q98" s="37"/>
      <c r="R98" s="37"/>
      <c r="S98" s="37"/>
      <c r="T98" s="37"/>
      <c r="U98" s="37"/>
      <c r="V98" s="37"/>
      <c r="W98" s="37"/>
      <c r="X98" s="37"/>
      <c r="Y98" s="37"/>
      <c r="Z98" s="37"/>
      <c r="AA98" s="37"/>
      <c r="AB98" s="37"/>
      <c r="AC98" s="37"/>
      <c r="AD98" s="37"/>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4"/>
      <c r="BO98" s="16"/>
      <c r="BP98" s="16"/>
      <c r="BQ98" s="16"/>
      <c r="BR98" s="16"/>
      <c r="BS98" s="15"/>
      <c r="BT98" s="14"/>
      <c r="BU98" s="14"/>
      <c r="BV98" s="16"/>
      <c r="BW98" s="16"/>
      <c r="BX98" s="16"/>
      <c r="BY98" s="16"/>
      <c r="BZ98" s="15"/>
      <c r="CA98" s="14"/>
    </row>
  </sheetData>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Appendix A1</vt:lpstr>
      <vt:lpstr>Appendix A2</vt:lpstr>
      <vt:lpstr>Appendix A3</vt:lpstr>
      <vt:lpstr>Appendix A4</vt:lpstr>
      <vt:lpstr>Appendix A5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2019-01-20T13:01:14Z</dcterms:modified>
</cp:coreProperties>
</file>