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G:\Kovela_monazite\Submit material_5.4.24 updated\Submit material_Kovela_17.3.2025\Electronic Appendices\"/>
    </mc:Choice>
  </mc:AlternateContent>
  <xr:revisionPtr revIDLastSave="0" documentId="8_{0EDC90C7-DCA1-49F8-BBA6-E2A7C00528DE}" xr6:coauthVersionLast="47" xr6:coauthVersionMax="47" xr10:uidLastSave="{00000000-0000-0000-0000-000000000000}"/>
  <bookViews>
    <workbookView xWindow="-108" yWindow="-108" windowWidth="23256" windowHeight="12576" activeTab="6" xr2:uid="{00000000-000D-0000-FFFF-FFFF00000000}"/>
  </bookViews>
  <sheets>
    <sheet name="Information sheet" sheetId="9" r:id="rId1"/>
    <sheet name="Appendix 1" sheetId="8" r:id="rId2"/>
    <sheet name="Appendix 2" sheetId="3" r:id="rId3"/>
    <sheet name="Appendix 3" sheetId="4" r:id="rId4"/>
    <sheet name="Appendix 4" sheetId="5" r:id="rId5"/>
    <sheet name="Appendix 5" sheetId="6" r:id="rId6"/>
    <sheet name="Appendix 6" sheetId="7" r:id="rId7"/>
  </sheets>
  <definedNames>
    <definedName name="_Hlk199760552" localSheetId="0">'Information sheet'!$A$13</definedName>
    <definedName name="Crd_comp_1" localSheetId="4">'Appendix 4'!$B$26:$H$26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6" i="5" l="1"/>
  <c r="Y7" i="5"/>
  <c r="Y8" i="5"/>
  <c r="Y9" i="5"/>
  <c r="Y10" i="5"/>
  <c r="Y11" i="5"/>
  <c r="Y12" i="5"/>
  <c r="Y13" i="5"/>
  <c r="Y14" i="5"/>
  <c r="Y16" i="5"/>
  <c r="Y17" i="5"/>
  <c r="Y18" i="5"/>
  <c r="Y19" i="5"/>
  <c r="Y20" i="5"/>
  <c r="Y21" i="5"/>
  <c r="Y23" i="5"/>
  <c r="Y24" i="5"/>
  <c r="Y25" i="5"/>
  <c r="Y26" i="5"/>
  <c r="Y27" i="5"/>
  <c r="Y28" i="5"/>
  <c r="Y29" i="5"/>
  <c r="Y5" i="5"/>
  <c r="E40" i="5"/>
  <c r="P40" i="5"/>
  <c r="L40" i="5"/>
  <c r="K40" i="5"/>
  <c r="J40" i="5"/>
  <c r="I40" i="5"/>
  <c r="H40" i="5"/>
  <c r="C57" i="4"/>
  <c r="D47" i="7"/>
  <c r="C47" i="7"/>
  <c r="D40" i="7"/>
  <c r="C40" i="7"/>
  <c r="D32" i="7"/>
  <c r="C32" i="7"/>
  <c r="D22" i="7"/>
  <c r="C22" i="7"/>
  <c r="D12" i="7"/>
  <c r="C12" i="7"/>
  <c r="AA6" i="5"/>
  <c r="AA7" i="5"/>
  <c r="AA8" i="5"/>
  <c r="AA9" i="5"/>
  <c r="AA10" i="5"/>
  <c r="AA11" i="5"/>
  <c r="AA12" i="5"/>
  <c r="AA13" i="5"/>
  <c r="AA14" i="5"/>
  <c r="AA16" i="5"/>
  <c r="AA17" i="5"/>
  <c r="AA18" i="5"/>
  <c r="AA19" i="5"/>
  <c r="AA20" i="5"/>
  <c r="AA21" i="5"/>
  <c r="AA23" i="5"/>
  <c r="AA24" i="5"/>
  <c r="AA25" i="5"/>
  <c r="AA26" i="5"/>
  <c r="AA27" i="5"/>
  <c r="AA28" i="5"/>
  <c r="AA29" i="5"/>
  <c r="AA5" i="5"/>
  <c r="W48" i="8" l="1"/>
  <c r="X48" i="8"/>
  <c r="Y48" i="8"/>
  <c r="V48" i="8"/>
  <c r="C43" i="6" l="1"/>
  <c r="D43" i="6"/>
  <c r="E43" i="6"/>
  <c r="F43" i="6"/>
  <c r="G43" i="6"/>
  <c r="H43" i="6"/>
  <c r="I43" i="6"/>
  <c r="J43" i="6"/>
  <c r="K43" i="6"/>
  <c r="L43" i="6"/>
  <c r="M43" i="6"/>
  <c r="N43" i="6"/>
  <c r="O43" i="6"/>
  <c r="P43" i="6"/>
  <c r="Q43" i="6"/>
  <c r="R43" i="6"/>
  <c r="S43" i="6"/>
  <c r="U43" i="6"/>
  <c r="V43" i="6"/>
  <c r="W43" i="6"/>
  <c r="X43" i="6"/>
  <c r="Y43" i="6"/>
  <c r="Z43" i="6"/>
  <c r="AA43" i="6"/>
  <c r="AB43" i="6"/>
  <c r="AC43" i="6"/>
  <c r="AD43" i="6"/>
  <c r="AE43" i="6"/>
  <c r="AF43" i="6"/>
  <c r="AG43" i="6"/>
  <c r="AH43" i="6"/>
  <c r="AI43" i="6"/>
  <c r="AJ43" i="6"/>
  <c r="C44" i="6"/>
  <c r="D44" i="6"/>
  <c r="E44" i="6"/>
  <c r="F44" i="6"/>
  <c r="G44" i="6"/>
  <c r="H44" i="6"/>
  <c r="I44" i="6"/>
  <c r="J44" i="6"/>
  <c r="K44" i="6"/>
  <c r="L44" i="6"/>
  <c r="M44" i="6"/>
  <c r="N44" i="6"/>
  <c r="O44" i="6"/>
  <c r="P44" i="6"/>
  <c r="Q44" i="6"/>
  <c r="R44" i="6"/>
  <c r="S44" i="6"/>
  <c r="U44" i="6"/>
  <c r="V44" i="6"/>
  <c r="W44" i="6"/>
  <c r="X44" i="6"/>
  <c r="Y44" i="6"/>
  <c r="Z44" i="6"/>
  <c r="AA44" i="6"/>
  <c r="AB44" i="6"/>
  <c r="AC44" i="6"/>
  <c r="AD44" i="6"/>
  <c r="AE44" i="6"/>
  <c r="AF44" i="6"/>
  <c r="AG44" i="6"/>
  <c r="AH44" i="6"/>
  <c r="AI44" i="6"/>
  <c r="AJ44" i="6"/>
  <c r="B44" i="6"/>
  <c r="B43" i="6"/>
  <c r="AJ42" i="6"/>
  <c r="AI42" i="6"/>
  <c r="AH42" i="6"/>
  <c r="AG42" i="6"/>
  <c r="AF42" i="6"/>
  <c r="AE42" i="6"/>
  <c r="AD42" i="6"/>
  <c r="AC42" i="6"/>
  <c r="AB42" i="6"/>
  <c r="AA42" i="6"/>
  <c r="Z42" i="6"/>
  <c r="Y42" i="6"/>
  <c r="X42" i="6"/>
  <c r="W42" i="6"/>
  <c r="V42" i="6"/>
  <c r="U42" i="6"/>
  <c r="B95" i="6"/>
  <c r="CC96" i="6"/>
  <c r="CB96" i="6"/>
  <c r="CA96" i="6"/>
  <c r="BZ96" i="6"/>
  <c r="BY96" i="6"/>
  <c r="BX96" i="6"/>
  <c r="BW96" i="6"/>
  <c r="BV96" i="6"/>
  <c r="BU96" i="6"/>
  <c r="BT96" i="6"/>
  <c r="BS96" i="6"/>
  <c r="BR96" i="6"/>
  <c r="BQ96" i="6"/>
  <c r="BP96" i="6"/>
  <c r="BO96" i="6"/>
  <c r="BN96" i="6"/>
  <c r="BM96" i="6"/>
  <c r="BL96" i="6"/>
  <c r="BK96" i="6"/>
  <c r="BJ96" i="6"/>
  <c r="BI96" i="6"/>
  <c r="BH96" i="6"/>
  <c r="BG96" i="6"/>
  <c r="BF96" i="6"/>
  <c r="BE96" i="6"/>
  <c r="BD96" i="6"/>
  <c r="BC96" i="6"/>
  <c r="BB96" i="6"/>
  <c r="BA96" i="6"/>
  <c r="AZ96" i="6"/>
  <c r="AY96" i="6"/>
  <c r="AX96" i="6"/>
  <c r="AW96" i="6"/>
  <c r="AV96" i="6"/>
  <c r="AU96" i="6"/>
  <c r="AT96" i="6"/>
  <c r="AS96" i="6"/>
  <c r="AR96" i="6"/>
  <c r="AQ96" i="6"/>
  <c r="AP96" i="6"/>
  <c r="AO96" i="6"/>
  <c r="AN96" i="6"/>
  <c r="AM96" i="6"/>
  <c r="AL96" i="6"/>
  <c r="AK96" i="6"/>
  <c r="AJ96" i="6"/>
  <c r="AI96" i="6"/>
  <c r="AH96" i="6"/>
  <c r="AG96" i="6"/>
  <c r="AF96" i="6"/>
  <c r="AE96" i="6"/>
  <c r="AD96" i="6"/>
  <c r="AC96" i="6"/>
  <c r="AB96" i="6"/>
  <c r="AA96" i="6"/>
  <c r="Z96" i="6"/>
  <c r="Y96" i="6"/>
  <c r="X96" i="6"/>
  <c r="W96" i="6"/>
  <c r="V96" i="6"/>
  <c r="U96" i="6"/>
  <c r="S96" i="6"/>
  <c r="R96" i="6"/>
  <c r="Q96" i="6"/>
  <c r="P96" i="6"/>
  <c r="O96" i="6"/>
  <c r="N96" i="6"/>
  <c r="M96" i="6"/>
  <c r="L96" i="6"/>
  <c r="K96" i="6"/>
  <c r="J96" i="6"/>
  <c r="I96" i="6"/>
  <c r="H96" i="6"/>
  <c r="G96" i="6"/>
  <c r="F96" i="6"/>
  <c r="E96" i="6"/>
  <c r="D96" i="6"/>
  <c r="C96" i="6"/>
  <c r="B96" i="6"/>
  <c r="CC95" i="6"/>
  <c r="CB95" i="6"/>
  <c r="CA95" i="6"/>
  <c r="BZ95" i="6"/>
  <c r="BY95" i="6"/>
  <c r="BX95" i="6"/>
  <c r="BW95" i="6"/>
  <c r="BV95" i="6"/>
  <c r="BU95" i="6"/>
  <c r="BT95" i="6"/>
  <c r="BS95" i="6"/>
  <c r="BR95" i="6"/>
  <c r="BQ95" i="6"/>
  <c r="BP95" i="6"/>
  <c r="BO95" i="6"/>
  <c r="BN95" i="6"/>
  <c r="BM95" i="6"/>
  <c r="BL95" i="6"/>
  <c r="BK95" i="6"/>
  <c r="BJ95" i="6"/>
  <c r="BI95" i="6"/>
  <c r="BH95" i="6"/>
  <c r="BG95" i="6"/>
  <c r="BF95" i="6"/>
  <c r="BE95" i="6"/>
  <c r="BD95" i="6"/>
  <c r="BC95" i="6"/>
  <c r="BB95" i="6"/>
  <c r="BA95" i="6"/>
  <c r="AZ95" i="6"/>
  <c r="AY95" i="6"/>
  <c r="AX95" i="6"/>
  <c r="AW95" i="6"/>
  <c r="AV95" i="6"/>
  <c r="AU95" i="6"/>
  <c r="AT95" i="6"/>
  <c r="AS95" i="6"/>
  <c r="AR95" i="6"/>
  <c r="AQ95" i="6"/>
  <c r="AP95" i="6"/>
  <c r="AO95" i="6"/>
  <c r="AN95" i="6"/>
  <c r="AM95" i="6"/>
  <c r="AL95" i="6"/>
  <c r="AK95" i="6"/>
  <c r="AJ95" i="6"/>
  <c r="AI95" i="6"/>
  <c r="AH95" i="6"/>
  <c r="AG95" i="6"/>
  <c r="AF95" i="6"/>
  <c r="AE95" i="6"/>
  <c r="AD95" i="6"/>
  <c r="AC95" i="6"/>
  <c r="AB95" i="6"/>
  <c r="AA95" i="6"/>
  <c r="Z95" i="6"/>
  <c r="Y95" i="6"/>
  <c r="X95" i="6"/>
  <c r="W95" i="6"/>
  <c r="V95" i="6"/>
  <c r="U95" i="6"/>
  <c r="S95" i="6"/>
  <c r="R95" i="6"/>
  <c r="Q95" i="6"/>
  <c r="P95" i="6"/>
  <c r="O95" i="6"/>
  <c r="N95" i="6"/>
  <c r="M95" i="6"/>
  <c r="L95" i="6"/>
  <c r="K95" i="6"/>
  <c r="J95" i="6"/>
  <c r="I95" i="6"/>
  <c r="H95" i="6"/>
  <c r="G95" i="6"/>
  <c r="F95" i="6"/>
  <c r="E95" i="6"/>
  <c r="D95" i="6"/>
  <c r="C95" i="6"/>
  <c r="CC92" i="6"/>
  <c r="CB92" i="6"/>
  <c r="CA92" i="6"/>
  <c r="BZ92" i="6"/>
  <c r="BY92" i="6"/>
  <c r="BX92" i="6"/>
  <c r="BW92" i="6"/>
  <c r="BV92" i="6"/>
  <c r="BU92" i="6"/>
  <c r="BT92" i="6"/>
  <c r="BS92" i="6"/>
  <c r="BR92" i="6"/>
  <c r="BQ92" i="6"/>
  <c r="BP92" i="6"/>
  <c r="BO92" i="6"/>
  <c r="BN92" i="6"/>
  <c r="BM92" i="6"/>
  <c r="BL92" i="6"/>
  <c r="BK92" i="6"/>
  <c r="BJ92" i="6"/>
  <c r="BI92" i="6"/>
  <c r="BH92" i="6"/>
  <c r="BG92" i="6"/>
  <c r="BF92" i="6"/>
  <c r="BE92" i="6"/>
  <c r="BD92" i="6"/>
  <c r="BC92" i="6"/>
  <c r="BB92" i="6"/>
  <c r="BA92" i="6"/>
  <c r="AZ92" i="6"/>
  <c r="AY92" i="6"/>
  <c r="AX92" i="6"/>
  <c r="AW92" i="6"/>
  <c r="AV92" i="6"/>
  <c r="AU92" i="6"/>
  <c r="AT92" i="6"/>
  <c r="AS92" i="6"/>
  <c r="AR92" i="6"/>
  <c r="AQ92" i="6"/>
  <c r="AP92" i="6"/>
  <c r="AO92" i="6"/>
  <c r="AN92" i="6"/>
  <c r="AM92" i="6"/>
  <c r="AL92" i="6"/>
  <c r="AK92" i="6"/>
  <c r="AJ92" i="6"/>
  <c r="AI92" i="6"/>
  <c r="AH92" i="6"/>
  <c r="AG92" i="6"/>
  <c r="AF92" i="6"/>
  <c r="AE92" i="6"/>
  <c r="AD92" i="6"/>
  <c r="AC92" i="6"/>
  <c r="AB92" i="6"/>
  <c r="AA92" i="6"/>
  <c r="Z92" i="6"/>
  <c r="Y92" i="6"/>
  <c r="X92" i="6"/>
  <c r="W92" i="6"/>
  <c r="V92" i="6"/>
  <c r="U92" i="6"/>
  <c r="S92" i="6"/>
  <c r="R92" i="6"/>
  <c r="Q92" i="6"/>
  <c r="P92" i="6"/>
  <c r="O92" i="6"/>
  <c r="N92" i="6"/>
  <c r="M92" i="6"/>
  <c r="L92" i="6"/>
  <c r="K92" i="6"/>
  <c r="J92" i="6"/>
  <c r="I92" i="6"/>
  <c r="H92" i="6"/>
  <c r="G92" i="6"/>
  <c r="F92" i="6"/>
  <c r="E92" i="6"/>
  <c r="D92" i="6"/>
  <c r="C92" i="6"/>
  <c r="B92" i="6"/>
  <c r="CC72" i="6"/>
  <c r="CB72" i="6"/>
  <c r="CA72" i="6"/>
  <c r="BZ72" i="6"/>
  <c r="BY72" i="6"/>
  <c r="BX72" i="6"/>
  <c r="BW72" i="6"/>
  <c r="BV72" i="6"/>
  <c r="BU72" i="6"/>
  <c r="BT72" i="6"/>
  <c r="BS72" i="6"/>
  <c r="BR72" i="6"/>
  <c r="BQ72" i="6"/>
  <c r="BP72" i="6"/>
  <c r="BO72" i="6"/>
  <c r="BN72" i="6"/>
  <c r="BM72" i="6"/>
  <c r="BL72" i="6"/>
  <c r="BK72" i="6"/>
  <c r="BJ72" i="6"/>
  <c r="BI72" i="6"/>
  <c r="BH72" i="6"/>
  <c r="BG72" i="6"/>
  <c r="BF72" i="6"/>
  <c r="BE72" i="6"/>
  <c r="BD72" i="6"/>
  <c r="BC72" i="6"/>
  <c r="BB72" i="6"/>
  <c r="BA72" i="6"/>
  <c r="AZ72" i="6"/>
  <c r="AY72" i="6"/>
  <c r="AX72" i="6"/>
  <c r="AW72" i="6"/>
  <c r="AV72" i="6"/>
  <c r="AU72" i="6"/>
  <c r="AT72" i="6"/>
  <c r="AS72" i="6"/>
  <c r="AR72" i="6"/>
  <c r="AQ72" i="6"/>
  <c r="AP72" i="6"/>
  <c r="AO72" i="6"/>
  <c r="AN72" i="6"/>
  <c r="AM72" i="6"/>
  <c r="AL72" i="6"/>
  <c r="AK72" i="6"/>
  <c r="AJ72" i="6"/>
  <c r="AI72" i="6"/>
  <c r="AH72" i="6"/>
  <c r="AG72" i="6"/>
  <c r="AF72" i="6"/>
  <c r="AE72" i="6"/>
  <c r="AD72" i="6"/>
  <c r="AC72" i="6"/>
  <c r="AB72" i="6"/>
  <c r="AA72" i="6"/>
  <c r="Z72" i="6"/>
  <c r="Y72" i="6"/>
  <c r="X72" i="6"/>
  <c r="W72" i="6"/>
  <c r="V72" i="6"/>
  <c r="U72" i="6"/>
  <c r="S72" i="6"/>
  <c r="R72" i="6"/>
  <c r="Q72" i="6"/>
  <c r="P72" i="6"/>
  <c r="O72" i="6"/>
  <c r="N72" i="6"/>
  <c r="M72" i="6"/>
  <c r="L72" i="6"/>
  <c r="K72" i="6"/>
  <c r="J72" i="6"/>
  <c r="I72" i="6"/>
  <c r="H72" i="6"/>
  <c r="G72" i="6"/>
  <c r="F72" i="6"/>
  <c r="E72" i="6"/>
  <c r="D72" i="6"/>
  <c r="C72" i="6"/>
  <c r="B72" i="6"/>
  <c r="AI45" i="6" l="1"/>
  <c r="AI46" i="6" s="1"/>
  <c r="Q45" i="6"/>
  <c r="Q46" i="6" s="1"/>
  <c r="AI47" i="6"/>
  <c r="Q47" i="6"/>
  <c r="AI48" i="6"/>
  <c r="S45" i="6"/>
  <c r="S46" i="6" s="1"/>
  <c r="C45" i="6"/>
  <c r="C46" i="6" s="1"/>
  <c r="D45" i="6"/>
  <c r="D46" i="6" s="1"/>
  <c r="AJ45" i="6"/>
  <c r="AJ46" i="6" s="1"/>
  <c r="Q48" i="6"/>
  <c r="AA45" i="6"/>
  <c r="AA46" i="6" s="1"/>
  <c r="AD45" i="6"/>
  <c r="AD47" i="6" s="1"/>
  <c r="V45" i="6"/>
  <c r="V47" i="6" s="1"/>
  <c r="N45" i="6"/>
  <c r="N46" i="6" s="1"/>
  <c r="F45" i="6"/>
  <c r="P45" i="6"/>
  <c r="P46" i="6" s="1"/>
  <c r="H45" i="6"/>
  <c r="H46" i="6" s="1"/>
  <c r="M45" i="6"/>
  <c r="M46" i="6" s="1"/>
  <c r="E45" i="6"/>
  <c r="AE45" i="6"/>
  <c r="AE46" i="6" s="1"/>
  <c r="W45" i="6"/>
  <c r="W46" i="6" s="1"/>
  <c r="O45" i="6"/>
  <c r="O46" i="6" s="1"/>
  <c r="G45" i="6"/>
  <c r="G46" i="6" s="1"/>
  <c r="Y46" i="6"/>
  <c r="L45" i="6"/>
  <c r="L46" i="6" s="1"/>
  <c r="AG45" i="6"/>
  <c r="AG47" i="6" s="1"/>
  <c r="K45" i="6"/>
  <c r="K46" i="6" s="1"/>
  <c r="AH45" i="6"/>
  <c r="AH48" i="6" s="1"/>
  <c r="Z45" i="6"/>
  <c r="Z46" i="6" s="1"/>
  <c r="R45" i="6"/>
  <c r="R46" i="6" s="1"/>
  <c r="J45" i="6"/>
  <c r="J46" i="6" s="1"/>
  <c r="AB45" i="6"/>
  <c r="AB46" i="6" s="1"/>
  <c r="I45" i="6"/>
  <c r="I46" i="6" s="1"/>
  <c r="Y45" i="6"/>
  <c r="Y47" i="6" s="1"/>
  <c r="AC45" i="6"/>
  <c r="AC47" i="6" s="1"/>
  <c r="U45" i="6"/>
  <c r="U47" i="6" s="1"/>
  <c r="AE48" i="6"/>
  <c r="AF45" i="6"/>
  <c r="AF46" i="6" s="1"/>
  <c r="X45" i="6"/>
  <c r="X46" i="6" s="1"/>
  <c r="B45" i="6"/>
  <c r="B46" i="6" s="1"/>
  <c r="D97" i="6"/>
  <c r="D98" i="6" s="1"/>
  <c r="L97" i="6"/>
  <c r="L98" i="6" s="1"/>
  <c r="U97" i="6"/>
  <c r="U98" i="6" s="1"/>
  <c r="AC97" i="6"/>
  <c r="AC98" i="6" s="1"/>
  <c r="AK97" i="6"/>
  <c r="AK98" i="6" s="1"/>
  <c r="J97" i="6"/>
  <c r="J99" i="6" s="1"/>
  <c r="AA97" i="6"/>
  <c r="AA99" i="6" s="1"/>
  <c r="AB97" i="6"/>
  <c r="AB100" i="6" s="1"/>
  <c r="B97" i="6"/>
  <c r="R97" i="6"/>
  <c r="R98" i="6" s="1"/>
  <c r="AM97" i="6"/>
  <c r="AM99" i="6" s="1"/>
  <c r="BK97" i="6"/>
  <c r="BK98" i="6" s="1"/>
  <c r="BS97" i="6"/>
  <c r="BS101" i="6" s="1"/>
  <c r="E97" i="6"/>
  <c r="E99" i="6" s="1"/>
  <c r="M97" i="6"/>
  <c r="M98" i="6" s="1"/>
  <c r="V97" i="6"/>
  <c r="V98" i="6" s="1"/>
  <c r="AD97" i="6"/>
  <c r="AD99" i="6" s="1"/>
  <c r="AH97" i="6"/>
  <c r="AH101" i="6" s="1"/>
  <c r="AP97" i="6"/>
  <c r="AP101" i="6" s="1"/>
  <c r="AX97" i="6"/>
  <c r="AX101" i="6" s="1"/>
  <c r="BF97" i="6"/>
  <c r="BF101" i="6" s="1"/>
  <c r="BN97" i="6"/>
  <c r="BN101" i="6" s="1"/>
  <c r="BV97" i="6"/>
  <c r="BV101" i="6" s="1"/>
  <c r="F97" i="6"/>
  <c r="F101" i="6" s="1"/>
  <c r="N97" i="6"/>
  <c r="N98" i="6" s="1"/>
  <c r="CA97" i="6"/>
  <c r="CA101" i="6" s="1"/>
  <c r="S97" i="6"/>
  <c r="S100" i="6" s="1"/>
  <c r="AU97" i="6"/>
  <c r="AU99" i="6" s="1"/>
  <c r="AO97" i="6"/>
  <c r="AO100" i="6" s="1"/>
  <c r="BU97" i="6"/>
  <c r="BU101" i="6" s="1"/>
  <c r="BC97" i="6"/>
  <c r="BC99" i="6" s="1"/>
  <c r="C97" i="6"/>
  <c r="C100" i="6" s="1"/>
  <c r="AJ97" i="6"/>
  <c r="AJ100" i="6" s="1"/>
  <c r="W97" i="6"/>
  <c r="W100" i="6" s="1"/>
  <c r="AE97" i="6"/>
  <c r="AE99" i="6" s="1"/>
  <c r="K97" i="6"/>
  <c r="K100" i="6" s="1"/>
  <c r="R101" i="6"/>
  <c r="AN97" i="6"/>
  <c r="AN99" i="6" s="1"/>
  <c r="AV97" i="6"/>
  <c r="AV99" i="6" s="1"/>
  <c r="BD97" i="6"/>
  <c r="BD99" i="6" s="1"/>
  <c r="BL97" i="6"/>
  <c r="BL100" i="6" s="1"/>
  <c r="BT97" i="6"/>
  <c r="BT99" i="6" s="1"/>
  <c r="CB97" i="6"/>
  <c r="CB99" i="6" s="1"/>
  <c r="I97" i="6"/>
  <c r="I99" i="6" s="1"/>
  <c r="Q97" i="6"/>
  <c r="Q99" i="6" s="1"/>
  <c r="Z97" i="6"/>
  <c r="Z100" i="6" s="1"/>
  <c r="BM97" i="6"/>
  <c r="BM100" i="6" s="1"/>
  <c r="AX98" i="6"/>
  <c r="AQ97" i="6"/>
  <c r="AQ100" i="6" s="1"/>
  <c r="BW97" i="6"/>
  <c r="BW100" i="6" s="1"/>
  <c r="AR97" i="6"/>
  <c r="AR99" i="6" s="1"/>
  <c r="AZ97" i="6"/>
  <c r="AZ100" i="6" s="1"/>
  <c r="BH97" i="6"/>
  <c r="BP97" i="6"/>
  <c r="BP99" i="6" s="1"/>
  <c r="BX97" i="6"/>
  <c r="BX100" i="6" s="1"/>
  <c r="U99" i="6"/>
  <c r="S101" i="6"/>
  <c r="BG97" i="6"/>
  <c r="BG99" i="6" s="1"/>
  <c r="AS97" i="6"/>
  <c r="AS100" i="6" s="1"/>
  <c r="BA97" i="6"/>
  <c r="BA99" i="6" s="1"/>
  <c r="BI97" i="6"/>
  <c r="BI100" i="6" s="1"/>
  <c r="BQ97" i="6"/>
  <c r="BQ100" i="6" s="1"/>
  <c r="BY97" i="6"/>
  <c r="BY100" i="6" s="1"/>
  <c r="AW97" i="6"/>
  <c r="AW99" i="6" s="1"/>
  <c r="CC97" i="6"/>
  <c r="CC99" i="6" s="1"/>
  <c r="AM98" i="6"/>
  <c r="AI97" i="6"/>
  <c r="BO97" i="6"/>
  <c r="BO99" i="6" s="1"/>
  <c r="AL97" i="6"/>
  <c r="AL99" i="6" s="1"/>
  <c r="AT97" i="6"/>
  <c r="AT99" i="6" s="1"/>
  <c r="BB97" i="6"/>
  <c r="BB99" i="6" s="1"/>
  <c r="BJ97" i="6"/>
  <c r="BJ100" i="6" s="1"/>
  <c r="BR97" i="6"/>
  <c r="BR99" i="6" s="1"/>
  <c r="BZ97" i="6"/>
  <c r="BZ100" i="6" s="1"/>
  <c r="G97" i="6"/>
  <c r="O97" i="6"/>
  <c r="O99" i="6" s="1"/>
  <c r="X97" i="6"/>
  <c r="AF97" i="6"/>
  <c r="AF99" i="6" s="1"/>
  <c r="AY97" i="6"/>
  <c r="AY99" i="6" s="1"/>
  <c r="AM100" i="6"/>
  <c r="H97" i="6"/>
  <c r="P97" i="6"/>
  <c r="Y97" i="6"/>
  <c r="Y99" i="6" s="1"/>
  <c r="AG97" i="6"/>
  <c r="AG99" i="6" s="1"/>
  <c r="BE97" i="6"/>
  <c r="AP98" i="6"/>
  <c r="S48" i="6" l="1"/>
  <c r="M99" i="6"/>
  <c r="V100" i="6"/>
  <c r="M100" i="6"/>
  <c r="C101" i="6"/>
  <c r="J48" i="6"/>
  <c r="AM101" i="6"/>
  <c r="AH100" i="6"/>
  <c r="R48" i="6"/>
  <c r="U101" i="6"/>
  <c r="AX99" i="6"/>
  <c r="AH99" i="6"/>
  <c r="H48" i="6"/>
  <c r="AH98" i="6"/>
  <c r="U100" i="6"/>
  <c r="AX100" i="6"/>
  <c r="AK101" i="6"/>
  <c r="C48" i="6"/>
  <c r="AC99" i="6"/>
  <c r="L101" i="6"/>
  <c r="BK101" i="6"/>
  <c r="R99" i="6"/>
  <c r="M48" i="6"/>
  <c r="BK100" i="6"/>
  <c r="BK99" i="6"/>
  <c r="AC101" i="6"/>
  <c r="AC100" i="6"/>
  <c r="L99" i="6"/>
  <c r="AG46" i="6"/>
  <c r="H47" i="6"/>
  <c r="S47" i="6"/>
  <c r="AA47" i="6"/>
  <c r="R100" i="6"/>
  <c r="L100" i="6"/>
  <c r="O48" i="6"/>
  <c r="AF47" i="6"/>
  <c r="I47" i="6"/>
  <c r="AD48" i="6"/>
  <c r="Z48" i="6"/>
  <c r="B47" i="6"/>
  <c r="O47" i="6"/>
  <c r="AA48" i="6"/>
  <c r="D47" i="6"/>
  <c r="M47" i="6"/>
  <c r="AE47" i="6"/>
  <c r="AJ47" i="6"/>
  <c r="X48" i="6"/>
  <c r="D48" i="6"/>
  <c r="AJ48" i="6"/>
  <c r="V48" i="6"/>
  <c r="W48" i="6"/>
  <c r="F46" i="6"/>
  <c r="F47" i="6"/>
  <c r="W47" i="6"/>
  <c r="C47" i="6"/>
  <c r="AA100" i="6"/>
  <c r="U48" i="6"/>
  <c r="L48" i="6"/>
  <c r="E46" i="6"/>
  <c r="E47" i="6"/>
  <c r="M101" i="6"/>
  <c r="P48" i="6"/>
  <c r="I48" i="6"/>
  <c r="R47" i="6"/>
  <c r="P47" i="6"/>
  <c r="AD46" i="6"/>
  <c r="AD100" i="6"/>
  <c r="Y48" i="6"/>
  <c r="Z47" i="6"/>
  <c r="N47" i="6"/>
  <c r="V46" i="6"/>
  <c r="F48" i="6"/>
  <c r="G48" i="6"/>
  <c r="X47" i="6"/>
  <c r="G47" i="6"/>
  <c r="E48" i="6"/>
  <c r="N48" i="6"/>
  <c r="AH46" i="6"/>
  <c r="AD101" i="6"/>
  <c r="L47" i="6"/>
  <c r="AB47" i="6"/>
  <c r="AH47" i="6"/>
  <c r="AC48" i="6"/>
  <c r="BS98" i="6"/>
  <c r="AD98" i="6"/>
  <c r="K47" i="6"/>
  <c r="B48" i="6"/>
  <c r="AG48" i="6"/>
  <c r="U46" i="6"/>
  <c r="B101" i="6"/>
  <c r="B99" i="6"/>
  <c r="B98" i="6"/>
  <c r="B100" i="6"/>
  <c r="K48" i="6"/>
  <c r="BL99" i="6"/>
  <c r="D100" i="6"/>
  <c r="D99" i="6"/>
  <c r="AF48" i="6"/>
  <c r="AB48" i="6"/>
  <c r="AC46" i="6"/>
  <c r="D101" i="6"/>
  <c r="J47" i="6"/>
  <c r="AB99" i="6"/>
  <c r="J101" i="6"/>
  <c r="V99" i="6"/>
  <c r="AK100" i="6"/>
  <c r="J100" i="6"/>
  <c r="E100" i="6"/>
  <c r="BN98" i="6"/>
  <c r="AB101" i="6"/>
  <c r="E98" i="6"/>
  <c r="BN99" i="6"/>
  <c r="E101" i="6"/>
  <c r="BN100" i="6"/>
  <c r="AB98" i="6"/>
  <c r="AA101" i="6"/>
  <c r="J98" i="6"/>
  <c r="AK99" i="6"/>
  <c r="AA98" i="6"/>
  <c r="AY100" i="6"/>
  <c r="V101" i="6"/>
  <c r="BS100" i="6"/>
  <c r="AJ101" i="6"/>
  <c r="CA98" i="6"/>
  <c r="BS99" i="6"/>
  <c r="AP100" i="6"/>
  <c r="W99" i="6"/>
  <c r="AJ98" i="6"/>
  <c r="W101" i="6"/>
  <c r="K99" i="6"/>
  <c r="W98" i="6"/>
  <c r="BF99" i="6"/>
  <c r="BF98" i="6"/>
  <c r="K101" i="6"/>
  <c r="AJ99" i="6"/>
  <c r="K98" i="6"/>
  <c r="BF100" i="6"/>
  <c r="AP99" i="6"/>
  <c r="N99" i="6"/>
  <c r="BC100" i="6"/>
  <c r="BG100" i="6"/>
  <c r="BB100" i="6"/>
  <c r="BC101" i="6"/>
  <c r="F98" i="6"/>
  <c r="BC98" i="6"/>
  <c r="BV98" i="6"/>
  <c r="N100" i="6"/>
  <c r="F99" i="6"/>
  <c r="AT100" i="6"/>
  <c r="BU100" i="6"/>
  <c r="F100" i="6"/>
  <c r="BV99" i="6"/>
  <c r="N101" i="6"/>
  <c r="BU99" i="6"/>
  <c r="BJ99" i="6"/>
  <c r="BU98" i="6"/>
  <c r="BV100" i="6"/>
  <c r="AO99" i="6"/>
  <c r="AR100" i="6"/>
  <c r="AO98" i="6"/>
  <c r="AO101" i="6"/>
  <c r="S99" i="6"/>
  <c r="AU101" i="6"/>
  <c r="AU100" i="6"/>
  <c r="AU98" i="6"/>
  <c r="C99" i="6"/>
  <c r="CA99" i="6"/>
  <c r="BO100" i="6"/>
  <c r="BI99" i="6"/>
  <c r="C98" i="6"/>
  <c r="S98" i="6"/>
  <c r="AE101" i="6"/>
  <c r="AE100" i="6"/>
  <c r="AE98" i="6"/>
  <c r="Z99" i="6"/>
  <c r="CA100" i="6"/>
  <c r="AZ99" i="6"/>
  <c r="X101" i="6"/>
  <c r="X98" i="6"/>
  <c r="AQ98" i="6"/>
  <c r="AQ101" i="6"/>
  <c r="AG100" i="6"/>
  <c r="O100" i="6"/>
  <c r="AS98" i="6"/>
  <c r="AS101" i="6"/>
  <c r="BH98" i="6"/>
  <c r="BH101" i="6"/>
  <c r="BH100" i="6"/>
  <c r="Y100" i="6"/>
  <c r="P101" i="6"/>
  <c r="P98" i="6"/>
  <c r="AZ98" i="6"/>
  <c r="AZ101" i="6"/>
  <c r="CC100" i="6"/>
  <c r="P100" i="6"/>
  <c r="CB101" i="6"/>
  <c r="CB98" i="6"/>
  <c r="AV101" i="6"/>
  <c r="AV98" i="6"/>
  <c r="AQ99" i="6"/>
  <c r="AI98" i="6"/>
  <c r="AI101" i="6"/>
  <c r="BX99" i="6"/>
  <c r="BJ98" i="6"/>
  <c r="BJ101" i="6"/>
  <c r="AS99" i="6"/>
  <c r="H101" i="6"/>
  <c r="H98" i="6"/>
  <c r="H99" i="6"/>
  <c r="X99" i="6"/>
  <c r="BB98" i="6"/>
  <c r="BB101" i="6"/>
  <c r="BQ98" i="6"/>
  <c r="BQ101" i="6"/>
  <c r="AR98" i="6"/>
  <c r="AR101" i="6"/>
  <c r="BH99" i="6"/>
  <c r="H100" i="6"/>
  <c r="CB100" i="6"/>
  <c r="AV100" i="6"/>
  <c r="AI99" i="6"/>
  <c r="AL98" i="6"/>
  <c r="AL101" i="6"/>
  <c r="BA98" i="6"/>
  <c r="BA101" i="6"/>
  <c r="Q101" i="6"/>
  <c r="Q98" i="6"/>
  <c r="BP100" i="6"/>
  <c r="BG98" i="6"/>
  <c r="BG101" i="6"/>
  <c r="I101" i="6"/>
  <c r="I98" i="6"/>
  <c r="AY98" i="6"/>
  <c r="AY101" i="6"/>
  <c r="CC101" i="6"/>
  <c r="CC98" i="6"/>
  <c r="BT101" i="6"/>
  <c r="BT98" i="6"/>
  <c r="AN101" i="6"/>
  <c r="AN98" i="6"/>
  <c r="BE101" i="6"/>
  <c r="BE98" i="6"/>
  <c r="BR98" i="6"/>
  <c r="BR101" i="6"/>
  <c r="BX98" i="6"/>
  <c r="BX101" i="6"/>
  <c r="X100" i="6"/>
  <c r="BE99" i="6"/>
  <c r="O101" i="6"/>
  <c r="O98" i="6"/>
  <c r="BM101" i="6"/>
  <c r="BM98" i="6"/>
  <c r="BD101" i="6"/>
  <c r="BD98" i="6"/>
  <c r="G101" i="6"/>
  <c r="G98" i="6"/>
  <c r="BY98" i="6"/>
  <c r="BY101" i="6"/>
  <c r="BD100" i="6"/>
  <c r="G99" i="6"/>
  <c r="BZ98" i="6"/>
  <c r="BZ101" i="6"/>
  <c r="AT98" i="6"/>
  <c r="AT101" i="6"/>
  <c r="BO98" i="6"/>
  <c r="BO101" i="6"/>
  <c r="AW101" i="6"/>
  <c r="AW98" i="6"/>
  <c r="BI98" i="6"/>
  <c r="BI101" i="6"/>
  <c r="BY99" i="6"/>
  <c r="BE100" i="6"/>
  <c r="BT100" i="6"/>
  <c r="AN100" i="6"/>
  <c r="Q100" i="6"/>
  <c r="Z101" i="6"/>
  <c r="Z98" i="6"/>
  <c r="AG101" i="6"/>
  <c r="AG98" i="6"/>
  <c r="BP98" i="6"/>
  <c r="BP101" i="6"/>
  <c r="Y101" i="6"/>
  <c r="Y98" i="6"/>
  <c r="G100" i="6"/>
  <c r="AF101" i="6"/>
  <c r="AF98" i="6"/>
  <c r="BR100" i="6"/>
  <c r="AL100" i="6"/>
  <c r="AI100" i="6"/>
  <c r="BZ99" i="6"/>
  <c r="BA100" i="6"/>
  <c r="BQ99" i="6"/>
  <c r="BW98" i="6"/>
  <c r="BW101" i="6"/>
  <c r="AW100" i="6"/>
  <c r="BL101" i="6"/>
  <c r="BL98" i="6"/>
  <c r="AF100" i="6"/>
  <c r="BW99" i="6"/>
  <c r="I100" i="6"/>
  <c r="BM99" i="6"/>
  <c r="P99" i="6"/>
  <c r="J49" i="6" l="1"/>
  <c r="B49" i="6"/>
  <c r="C49" i="6"/>
  <c r="I49" i="6"/>
  <c r="H49" i="6"/>
  <c r="K49" i="6"/>
  <c r="D49" i="6"/>
  <c r="E49" i="6"/>
  <c r="F49" i="6"/>
  <c r="G49" i="6"/>
  <c r="Z6" i="5" l="1"/>
  <c r="Z7" i="5"/>
  <c r="Z8" i="5"/>
  <c r="Z9" i="5"/>
  <c r="Z10" i="5"/>
  <c r="Z11" i="5"/>
  <c r="Z12" i="5"/>
  <c r="Z13" i="5"/>
  <c r="Z14" i="5"/>
  <c r="Z16" i="5"/>
  <c r="Z17" i="5"/>
  <c r="Z18" i="5"/>
  <c r="Z19" i="5"/>
  <c r="Z20" i="5"/>
  <c r="Z21" i="5"/>
  <c r="Z23" i="5"/>
  <c r="Z24" i="5"/>
  <c r="Z25" i="5"/>
  <c r="Z26" i="5"/>
  <c r="Z27" i="5"/>
  <c r="Z28" i="5"/>
  <c r="Z29" i="5"/>
  <c r="Z5"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rd comp" type="6" refreshedVersion="5" background="1" saveData="1">
    <textPr codePage="850" sourceFile="C:\Users\talani\Documents\Crd comp.txt" delimited="0" thousands=" ">
      <textFields count="7">
        <textField/>
        <textField position="7"/>
        <textField position="14"/>
        <textField position="22"/>
        <textField position="30"/>
        <textField position="38"/>
        <textField position="45"/>
      </textFields>
    </textPr>
  </connection>
</connections>
</file>

<file path=xl/sharedStrings.xml><?xml version="1.0" encoding="utf-8"?>
<sst xmlns="http://schemas.openxmlformats.org/spreadsheetml/2006/main" count="1968" uniqueCount="480">
  <si>
    <t>SiO2</t>
  </si>
  <si>
    <t>TiO2</t>
  </si>
  <si>
    <t>Al2O3</t>
  </si>
  <si>
    <t>FeO</t>
  </si>
  <si>
    <t>MnO</t>
  </si>
  <si>
    <t>MgO</t>
  </si>
  <si>
    <t>CaO</t>
  </si>
  <si>
    <t>Na2O</t>
  </si>
  <si>
    <t>K2O</t>
  </si>
  <si>
    <t>Total</t>
  </si>
  <si>
    <t>Fe</t>
  </si>
  <si>
    <t>Mg</t>
  </si>
  <si>
    <t>Ca</t>
  </si>
  <si>
    <t>Mn</t>
  </si>
  <si>
    <t>Alm</t>
  </si>
  <si>
    <t>Prp</t>
  </si>
  <si>
    <t>Grs</t>
  </si>
  <si>
    <t>Spe</t>
  </si>
  <si>
    <t>Sample</t>
  </si>
  <si>
    <t>Xan</t>
  </si>
  <si>
    <t>Xab</t>
  </si>
  <si>
    <t>Xor</t>
  </si>
  <si>
    <t xml:space="preserve">SiO2 </t>
  </si>
  <si>
    <t xml:space="preserve">TiO2 </t>
  </si>
  <si>
    <t xml:space="preserve">Al2O3 </t>
  </si>
  <si>
    <t xml:space="preserve">FeO tot </t>
  </si>
  <si>
    <t xml:space="preserve">MnO </t>
  </si>
  <si>
    <t xml:space="preserve">MgO </t>
  </si>
  <si>
    <t xml:space="preserve">CaO </t>
  </si>
  <si>
    <t xml:space="preserve">Na2O </t>
  </si>
  <si>
    <t xml:space="preserve">K2O </t>
  </si>
  <si>
    <t>ZnO</t>
  </si>
  <si>
    <t>Cr2O3</t>
  </si>
  <si>
    <t>Si</t>
  </si>
  <si>
    <t>Ti</t>
  </si>
  <si>
    <t>Al</t>
  </si>
  <si>
    <t>Na</t>
  </si>
  <si>
    <t>K</t>
  </si>
  <si>
    <t>Zn</t>
  </si>
  <si>
    <t>Cr</t>
  </si>
  <si>
    <t>XMg=Mg/Mg+Fe</t>
  </si>
  <si>
    <t xml:space="preserve"> Sillimanite (Sil) as matrix crystals from the studied samples</t>
  </si>
  <si>
    <t>Cordierite (Crd) as matrix crystals from the studied samples</t>
  </si>
  <si>
    <r>
      <t>SiO</t>
    </r>
    <r>
      <rPr>
        <vertAlign val="subscript"/>
        <sz val="11"/>
        <color rgb="FFFF0000"/>
        <rFont val="Calibri"/>
        <family val="2"/>
        <scheme val="minor"/>
      </rPr>
      <t>2</t>
    </r>
    <r>
      <rPr>
        <sz val="11"/>
        <color rgb="FFFF0000"/>
        <rFont val="Calibri"/>
        <family val="2"/>
        <scheme val="minor"/>
      </rPr>
      <t xml:space="preserve"> </t>
    </r>
  </si>
  <si>
    <r>
      <t>TiO</t>
    </r>
    <r>
      <rPr>
        <vertAlign val="subscript"/>
        <sz val="11"/>
        <color rgb="FFFF0000"/>
        <rFont val="Calibri"/>
        <family val="2"/>
        <scheme val="minor"/>
      </rPr>
      <t>2</t>
    </r>
    <r>
      <rPr>
        <sz val="11"/>
        <color rgb="FFFF0000"/>
        <rFont val="Calibri"/>
        <family val="2"/>
        <scheme val="minor"/>
      </rPr>
      <t xml:space="preserve"> </t>
    </r>
  </si>
  <si>
    <r>
      <t>Al</t>
    </r>
    <r>
      <rPr>
        <vertAlign val="subscript"/>
        <sz val="11"/>
        <color rgb="FFFF0000"/>
        <rFont val="Calibri"/>
        <family val="2"/>
        <scheme val="minor"/>
      </rPr>
      <t>2</t>
    </r>
    <r>
      <rPr>
        <sz val="11"/>
        <color rgb="FFFF0000"/>
        <rFont val="Calibri"/>
        <family val="2"/>
        <scheme val="minor"/>
      </rPr>
      <t>O</t>
    </r>
    <r>
      <rPr>
        <vertAlign val="subscript"/>
        <sz val="11"/>
        <color rgb="FFFF0000"/>
        <rFont val="Calibri"/>
        <family val="2"/>
        <scheme val="minor"/>
      </rPr>
      <t>3</t>
    </r>
    <r>
      <rPr>
        <sz val="11"/>
        <color rgb="FFFF0000"/>
        <rFont val="Calibri"/>
        <family val="2"/>
        <scheme val="minor"/>
      </rPr>
      <t xml:space="preserve"> </t>
    </r>
  </si>
  <si>
    <r>
      <t>FeO</t>
    </r>
    <r>
      <rPr>
        <vertAlign val="superscript"/>
        <sz val="11"/>
        <color rgb="FFFF0000"/>
        <rFont val="Calibri"/>
        <family val="2"/>
        <scheme val="minor"/>
      </rPr>
      <t>T</t>
    </r>
  </si>
  <si>
    <r>
      <t>Na</t>
    </r>
    <r>
      <rPr>
        <vertAlign val="subscript"/>
        <sz val="11"/>
        <color rgb="FFFF0000"/>
        <rFont val="Calibri"/>
        <family val="2"/>
        <scheme val="minor"/>
      </rPr>
      <t>2</t>
    </r>
    <r>
      <rPr>
        <sz val="11"/>
        <color rgb="FFFF0000"/>
        <rFont val="Calibri"/>
        <family val="2"/>
        <scheme val="minor"/>
      </rPr>
      <t xml:space="preserve">O </t>
    </r>
  </si>
  <si>
    <r>
      <t>K</t>
    </r>
    <r>
      <rPr>
        <vertAlign val="subscript"/>
        <sz val="11"/>
        <color rgb="FFFF0000"/>
        <rFont val="Calibri"/>
        <family val="2"/>
        <scheme val="minor"/>
      </rPr>
      <t>2</t>
    </r>
    <r>
      <rPr>
        <sz val="11"/>
        <color rgb="FFFF0000"/>
        <rFont val="Calibri"/>
        <family val="2"/>
        <scheme val="minor"/>
      </rPr>
      <t xml:space="preserve">O </t>
    </r>
  </si>
  <si>
    <r>
      <t>Fe</t>
    </r>
    <r>
      <rPr>
        <vertAlign val="superscript"/>
        <sz val="11"/>
        <color rgb="FFFF0000"/>
        <rFont val="Calibri"/>
        <family val="2"/>
        <scheme val="minor"/>
      </rPr>
      <t>T</t>
    </r>
  </si>
  <si>
    <t>R7 17.5_Crd 2_point 2</t>
  </si>
  <si>
    <t>R7 17.5_Crd 2_point 3</t>
  </si>
  <si>
    <t>R2_17.30_Sil1_point 1</t>
  </si>
  <si>
    <t>R2_17.30_Sil1_point 2</t>
  </si>
  <si>
    <t>R2_17.30_Sil1_point 3</t>
  </si>
  <si>
    <t>R2_17.30_Sil1_point 4</t>
  </si>
  <si>
    <t>R2_17.30_Sil2_point 1</t>
  </si>
  <si>
    <t>R2_17.30_Sil2_point 2</t>
  </si>
  <si>
    <t>R2_17.30_Sil2_point 3</t>
  </si>
  <si>
    <t>R2_17.30_Sil2_point 4</t>
  </si>
  <si>
    <t>R2_17.30_Sil2_point 5</t>
  </si>
  <si>
    <t>R2_17.30_Sil2_point 6</t>
  </si>
  <si>
    <t>R2_17.30_Crd 1_Point 1</t>
  </si>
  <si>
    <t>R2_17.30_Crd 1_Point 2</t>
  </si>
  <si>
    <t>R2_17.30_Crd 1_Point 3</t>
  </si>
  <si>
    <t>R2 17.3_Crd 2_point 1</t>
  </si>
  <si>
    <t>When calculating oxygen equivalents for halogens, following correcting factors have been used: F-corr. factor = -0,421070494 and Cl-corr. factor = -0,225421348.</t>
  </si>
  <si>
    <t>Sillimanite needles were analysed with 1 µm wide beam, others with 5 µm wide beam.</t>
  </si>
  <si>
    <t>V</t>
  </si>
  <si>
    <t>Sr</t>
  </si>
  <si>
    <t>Ba</t>
  </si>
  <si>
    <t>Ni</t>
  </si>
  <si>
    <t>P</t>
  </si>
  <si>
    <t>S</t>
  </si>
  <si>
    <t>F</t>
  </si>
  <si>
    <t>Cl</t>
  </si>
  <si>
    <t>UO2</t>
  </si>
  <si>
    <t>ThO2</t>
  </si>
  <si>
    <t>PbO</t>
  </si>
  <si>
    <t>P2O5</t>
  </si>
  <si>
    <t>Y2O3</t>
  </si>
  <si>
    <t>La2O3</t>
  </si>
  <si>
    <t>Ce2O3</t>
  </si>
  <si>
    <t>Pr2O3</t>
  </si>
  <si>
    <t>Nd2O3</t>
  </si>
  <si>
    <t>Sm2O3</t>
  </si>
  <si>
    <t>Gd2O3</t>
  </si>
  <si>
    <t>Dy2O3</t>
  </si>
  <si>
    <t>Ho2O3</t>
  </si>
  <si>
    <t>Er2O3</t>
  </si>
  <si>
    <t>Yb2O3</t>
  </si>
  <si>
    <t>Lu2O3</t>
  </si>
  <si>
    <t>U</t>
  </si>
  <si>
    <t>Th</t>
  </si>
  <si>
    <t>Pb</t>
  </si>
  <si>
    <t>Y</t>
  </si>
  <si>
    <t>La</t>
  </si>
  <si>
    <t>Ce</t>
  </si>
  <si>
    <t>Pr</t>
  </si>
  <si>
    <t>Nd</t>
  </si>
  <si>
    <t>Sm</t>
  </si>
  <si>
    <t>Gd</t>
  </si>
  <si>
    <t>Tb</t>
  </si>
  <si>
    <t>Dy</t>
  </si>
  <si>
    <t>Ho</t>
  </si>
  <si>
    <t>Er</t>
  </si>
  <si>
    <t>Yb</t>
  </si>
  <si>
    <t>Lu</t>
  </si>
  <si>
    <t>Mnz (mol%)</t>
  </si>
  <si>
    <t>Hut (mol%)</t>
  </si>
  <si>
    <t>Chl (mol%)</t>
  </si>
  <si>
    <t>Analysing conditions: accelerating voltage = 20 kV, beam current &amp; diameter = 60 nA &amp; 5-10 µm respectively.</t>
  </si>
  <si>
    <t>Zoned monazites 3-4 were analysed with 10 µm wide beam, others with 5 µm wide beam.</t>
  </si>
  <si>
    <t>R8 _18.50_Crd 1_Point 1</t>
  </si>
  <si>
    <t>R8 _18.50_Crd 1_Point 2</t>
  </si>
  <si>
    <t>R8 _18.50_Crd 1_Point 3</t>
  </si>
  <si>
    <t>R8 _18.50_Crd 1_Point 4</t>
  </si>
  <si>
    <t>R8 _18.50_Crd 1_Point 5</t>
  </si>
  <si>
    <t>R8 _18.50_Crd 1_Point 6</t>
  </si>
  <si>
    <t>R8 _18.50_Crd 1_Point 7</t>
  </si>
  <si>
    <t>REE</t>
  </si>
  <si>
    <t>Sample / Comment</t>
  </si>
  <si>
    <t>SiO2 wt.%</t>
  </si>
  <si>
    <t>TOTAL</t>
  </si>
  <si>
    <t>Structural formulae based on 16 oxygen atoms</t>
  </si>
  <si>
    <t>Si (apfu.)</t>
  </si>
  <si>
    <t>2Ca</t>
  </si>
  <si>
    <t>Th+U+0.1-Ca</t>
  </si>
  <si>
    <t>D</t>
  </si>
  <si>
    <t>Fe(tot) (bio)</t>
  </si>
  <si>
    <t>Mg (bio)</t>
  </si>
  <si>
    <t>Al(VI) (bio)</t>
  </si>
  <si>
    <t>R1 29.75_Pl 1_Rim_p1</t>
  </si>
  <si>
    <t>R1 29.75_Pl 1_Rim_p2</t>
  </si>
  <si>
    <t>R1 29.75_Pl 1_Rim_p3</t>
  </si>
  <si>
    <t>R1 29.75_Pl 1_Core_p4</t>
  </si>
  <si>
    <t>R1 29.75_Pl 1_Core_p5</t>
  </si>
  <si>
    <t>R1 29.75_Pl 1_Rim_p7</t>
  </si>
  <si>
    <t>R1 29.75_Pl 1_Rim_p8</t>
  </si>
  <si>
    <t>R1 29.75_Pl 1_Rim_p9</t>
  </si>
  <si>
    <t>R3_0.5_Pl 2_Rim_p1</t>
  </si>
  <si>
    <t>R3_0.5_Pl 2_Rim_p2</t>
  </si>
  <si>
    <t>R3_0.5_Pl 2_Rim_p7</t>
  </si>
  <si>
    <t>R3_0.5_Pl 2_Rim_p8</t>
  </si>
  <si>
    <t>R3_0.5_Pl 2_Rim_p9</t>
  </si>
  <si>
    <t>R3_0.5_Pl 2_Core_p3</t>
  </si>
  <si>
    <t>R3_0.5_Pl 2_Core_p4</t>
  </si>
  <si>
    <t>R3_0.5_Pl 2_Core_p5</t>
  </si>
  <si>
    <t>R3_0.5_Pl 2_Core_p6</t>
  </si>
  <si>
    <t>R3_0.5_Pl 1_Rim_p1</t>
  </si>
  <si>
    <t>R3_0.5_Pl 1_Rim_p2</t>
  </si>
  <si>
    <t>R3_0.5_Pl 1_Rim_p3</t>
  </si>
  <si>
    <t>R3_0.5_Pl 1_Rim_p7</t>
  </si>
  <si>
    <t>R3_0.5_Pl 1_Rim_p8</t>
  </si>
  <si>
    <t>R3_0.5_Pl 1_Rim_p9</t>
  </si>
  <si>
    <t>R3_0.5_Pl 1_Core_p4</t>
  </si>
  <si>
    <t>R3_0.5_Pl 1_Core_p5</t>
  </si>
  <si>
    <t>R3_0.5_Pl 1_Core_p6</t>
  </si>
  <si>
    <t>R8 _18.50_Pl 1_Rim_p1</t>
  </si>
  <si>
    <t>R8 _18.50_Pl 1_Rim_p2</t>
  </si>
  <si>
    <t>R8 _18.50_Pl 1_Rim_p5</t>
  </si>
  <si>
    <t>R8 _18.50_Pl 1_Rim_p6</t>
  </si>
  <si>
    <t>R8 _18.50_Pl 1_Rim_p7</t>
  </si>
  <si>
    <t>R8 _18.50_Pl 1_Core_p3</t>
  </si>
  <si>
    <t>R8 _18.50_Pl 1_Core_p4</t>
  </si>
  <si>
    <t>R2_17.30_Pl 1_Rim_p1</t>
  </si>
  <si>
    <t>R2_17.30_Pl 1_Rim_p2</t>
  </si>
  <si>
    <t>R2_17.30_Pl 1_Rim_p5</t>
  </si>
  <si>
    <t>R2_17.30_Pl 1_Rim_p6</t>
  </si>
  <si>
    <t>R2_17.30_Pl 1_Core_p3</t>
  </si>
  <si>
    <t>R2_17.30_Pl 1_Core_p4</t>
  </si>
  <si>
    <t>R1 29.75_Bt_Rim_p1</t>
  </si>
  <si>
    <t>R1 29.75_Bt_Rim_p2</t>
  </si>
  <si>
    <t>R1 29.75_Bt_Rim_p3</t>
  </si>
  <si>
    <t>R1 29.75_Bt_Core_p 4</t>
  </si>
  <si>
    <t>R1 29.75_Bt_Core_p 5</t>
  </si>
  <si>
    <t>R1 29.75_Bt_Core_p 6</t>
  </si>
  <si>
    <t>R1 29.75_Bt_Rim_p7</t>
  </si>
  <si>
    <t>R1 29.75_Bt_Rim_p8</t>
  </si>
  <si>
    <t>R1 29.75_Bt_Rim_p9</t>
  </si>
  <si>
    <t>R3_0.5_Bt_ Rim_p1</t>
  </si>
  <si>
    <t>R3_0.5_Bt_ Rim_p2</t>
  </si>
  <si>
    <t>R3_0.5_Bt_ Core_p3</t>
  </si>
  <si>
    <t>R3_0.5_Bt_ Core_p4</t>
  </si>
  <si>
    <t>R3_0.5_Bt_ Core_p5</t>
  </si>
  <si>
    <t>R3_0.5_Bt_ Core_p6</t>
  </si>
  <si>
    <t>R3_0.5_Bt_ Rim_p7</t>
  </si>
  <si>
    <t>R3_0.5_Bt_ Rim_p8</t>
  </si>
  <si>
    <t>R3_0.5_Bt_ Rim_p9</t>
  </si>
  <si>
    <t>R3_0.5_Bt_ Rim_p3</t>
  </si>
  <si>
    <t>R8 18.50_Bt_Rim_p1</t>
  </si>
  <si>
    <t>R8 18.50_Bt_Rim_p2</t>
  </si>
  <si>
    <t>R8 18.50_Bt_Core_p3</t>
  </si>
  <si>
    <t>R8 18.50_Bt_Core_p4</t>
  </si>
  <si>
    <t>R8 18.50_Bt_Rim_p5</t>
  </si>
  <si>
    <t>R8 18.50_Bt_Rim_p6</t>
  </si>
  <si>
    <t>R8 18.50_Bt_Rim_p7</t>
  </si>
  <si>
    <t>R2_17.30_Bt_Rim_p1</t>
  </si>
  <si>
    <t>R2_17.30_Bt_Rim_p2</t>
  </si>
  <si>
    <t>R2_17.30_Bt_Core_p3</t>
  </si>
  <si>
    <t>R2_17.30_Bt_Core_p4</t>
  </si>
  <si>
    <t>R2_17.30_Bt_Rim_p5</t>
  </si>
  <si>
    <t>R2_17.30_Bt_Rim_p6</t>
  </si>
  <si>
    <t>R1 29.75_Grt 1_Rim_p1</t>
  </si>
  <si>
    <t>R1 29.75_Grt 1_Rim_p2</t>
  </si>
  <si>
    <t>R1 29.75_Grt 1_Rim_p3</t>
  </si>
  <si>
    <t>R1 29.75_Grt 1_Core_p4</t>
  </si>
  <si>
    <t>R1 29.75_Grt 1_Core_p5</t>
  </si>
  <si>
    <t>R1 29.75_Grt 1_Core_p6</t>
  </si>
  <si>
    <t>R1 29.75_Grt 1_Rim_p7</t>
  </si>
  <si>
    <t>R1 29.75_Grt 1_Rim_p8</t>
  </si>
  <si>
    <t>R1 29.75_Grt 1_Rim_p9</t>
  </si>
  <si>
    <t>R3_0.5_Grt 2_ Rim_p1</t>
  </si>
  <si>
    <t>R3_0.5_Grt 2_ Rim_p2</t>
  </si>
  <si>
    <t>R3_0.5_Grt 2_ Core_p3</t>
  </si>
  <si>
    <t>R3_0.5_Grt 2_ Core_p4</t>
  </si>
  <si>
    <t>R3_0.5_Grt 2_ Core_p5</t>
  </si>
  <si>
    <t>R3_0.5_Grt 2_ Core_p6</t>
  </si>
  <si>
    <t>R3_0.5_Grt 2_ Rim_p7</t>
  </si>
  <si>
    <t>R3_0.5_Grt 2_ Rim_p8</t>
  </si>
  <si>
    <t>R3_0.5_Grt 2_ Rim_p9</t>
  </si>
  <si>
    <t>R3_0.5_Grt 1_ Rim_p1</t>
  </si>
  <si>
    <t>R3_0.5_Grt 1_ Rim_p2</t>
  </si>
  <si>
    <t>R3_0.5_Grt 1_ Rim_p3</t>
  </si>
  <si>
    <t>R3_0.5_Grt 1_ Core_p4</t>
  </si>
  <si>
    <t>R3_0.5_Grt 1_ Core_p5</t>
  </si>
  <si>
    <t>R3_0.5_Grt 1_ Core_p6</t>
  </si>
  <si>
    <t>R3_0.5_Grt 1_ Rim_p7</t>
  </si>
  <si>
    <t>R3_0.5_Grt 1_ Rim_p8</t>
  </si>
  <si>
    <t>R3_0.5_Grt 1_ Rim_p9</t>
  </si>
  <si>
    <t>R8 18.50_Grt 1_Rim_p1</t>
  </si>
  <si>
    <t>R8 18.50_Grt 1_Rim_p2</t>
  </si>
  <si>
    <t>R8 18.50_Grt 1_Core_p3</t>
  </si>
  <si>
    <t>R8 18.50_Grt 1_Core_p4</t>
  </si>
  <si>
    <t>R8 18.50_Grt 1_Rim_p5</t>
  </si>
  <si>
    <t>R8 18.50_Grt 1_Rim_p6</t>
  </si>
  <si>
    <t>R8 18.50_Grt 1_Rim_p7</t>
  </si>
  <si>
    <t>R2_17.30_Grt 1_Rim_p1</t>
  </si>
  <si>
    <t>R2_17.30_Grt 1_Rim_p2</t>
  </si>
  <si>
    <t>R2_17.30_Grt 1_Core_p3</t>
  </si>
  <si>
    <t>R2_17.30_Grt 1_Core_p4</t>
  </si>
  <si>
    <t>R2_17.30_Grt 1_Rim_p5</t>
  </si>
  <si>
    <t>R2_17.30_Grt 1_Rim_p6</t>
  </si>
  <si>
    <t>Ca (pl)</t>
    <phoneticPr fontId="1" type="noConversion"/>
  </si>
  <si>
    <t>Na (pl)</t>
    <phoneticPr fontId="1" type="noConversion"/>
  </si>
  <si>
    <t>K (pl)</t>
    <phoneticPr fontId="1" type="noConversion"/>
  </si>
  <si>
    <t>Ti (bio)</t>
  </si>
  <si>
    <t>Calculate the mineral structural formula for the following garnet analysis. Base the formula on 12 oxygen atoms.</t>
  </si>
  <si>
    <t>Calculate the mineral structural formula for the following biotite analysis. Base the formula on 22 oxygen atoms.</t>
  </si>
  <si>
    <t>Calculate the mineral structural formula for the following plagiocalse analysis. Base the formula on 8 oxygen atoms.</t>
  </si>
  <si>
    <t>R1 29.75_Pl 1_Rim_p6</t>
  </si>
  <si>
    <t>Sample</t>
    <phoneticPr fontId="0" type="noConversion"/>
  </si>
  <si>
    <t>SiO2 (bio)</t>
    <phoneticPr fontId="0" type="noConversion"/>
  </si>
  <si>
    <t>TiO2 (bio)</t>
    <phoneticPr fontId="0" type="noConversion"/>
  </si>
  <si>
    <t>Al2O3 (bio)</t>
    <phoneticPr fontId="0" type="noConversion"/>
  </si>
  <si>
    <t>FeO tot (bio)</t>
    <phoneticPr fontId="0" type="noConversion"/>
  </si>
  <si>
    <t>MnO (bio)</t>
    <phoneticPr fontId="0" type="noConversion"/>
  </si>
  <si>
    <t>MgO (bio)</t>
    <phoneticPr fontId="0" type="noConversion"/>
  </si>
  <si>
    <t>CaO (bio)</t>
    <phoneticPr fontId="0" type="noConversion"/>
  </si>
  <si>
    <t>Na2O (bio)</t>
    <phoneticPr fontId="0" type="noConversion"/>
  </si>
  <si>
    <t>K2O (bio)</t>
    <phoneticPr fontId="0" type="noConversion"/>
  </si>
  <si>
    <t>SiO2 (pl)</t>
    <phoneticPr fontId="0" type="noConversion"/>
  </si>
  <si>
    <t>TiO2 (pl)</t>
    <phoneticPr fontId="0" type="noConversion"/>
  </si>
  <si>
    <t>Al2O3 (pl)</t>
    <phoneticPr fontId="0" type="noConversion"/>
  </si>
  <si>
    <t>FeO tot (pl)</t>
    <phoneticPr fontId="0" type="noConversion"/>
  </si>
  <si>
    <t>MnO (pl)</t>
    <phoneticPr fontId="0" type="noConversion"/>
  </si>
  <si>
    <t>MgO (pl)</t>
    <phoneticPr fontId="0" type="noConversion"/>
  </si>
  <si>
    <t>CaO (pl)</t>
    <phoneticPr fontId="0" type="noConversion"/>
  </si>
  <si>
    <t>Na2O (pl)</t>
    <phoneticPr fontId="0" type="noConversion"/>
  </si>
  <si>
    <t>K2O (pl)</t>
    <phoneticPr fontId="0" type="noConversion"/>
  </si>
  <si>
    <t>SiO2 (grt)</t>
    <phoneticPr fontId="0" type="noConversion"/>
  </si>
  <si>
    <t>TiO2 (grt)</t>
    <phoneticPr fontId="0" type="noConversion"/>
  </si>
  <si>
    <t>Al2O3 (grt)</t>
    <phoneticPr fontId="0" type="noConversion"/>
  </si>
  <si>
    <t>FeO tot (grt)</t>
    <phoneticPr fontId="0" type="noConversion"/>
  </si>
  <si>
    <t>MnO (grt)</t>
    <phoneticPr fontId="0" type="noConversion"/>
  </si>
  <si>
    <t>MgO (grt)</t>
    <phoneticPr fontId="0" type="noConversion"/>
  </si>
  <si>
    <t>CaO (grt)</t>
    <phoneticPr fontId="0" type="noConversion"/>
  </si>
  <si>
    <t>Na2O (grt)</t>
    <phoneticPr fontId="0" type="noConversion"/>
  </si>
  <si>
    <t>K2O (grt)</t>
    <phoneticPr fontId="0" type="noConversion"/>
  </si>
  <si>
    <t>Ratio (bio)</t>
    <phoneticPr fontId="0" type="noConversion"/>
  </si>
  <si>
    <t>Ratio (pl)</t>
    <phoneticPr fontId="0" type="noConversion"/>
  </si>
  <si>
    <t>Ratio (grt)</t>
    <phoneticPr fontId="0" type="noConversion"/>
  </si>
  <si>
    <t>Fe(tot) (bio)</t>
    <phoneticPr fontId="0" type="noConversion"/>
  </si>
  <si>
    <t>Mg (bio)</t>
    <phoneticPr fontId="0" type="noConversion"/>
  </si>
  <si>
    <t>Al(VI) (bio)</t>
    <phoneticPr fontId="0" type="noConversion"/>
  </si>
  <si>
    <t>Ti (bio)</t>
    <phoneticPr fontId="0" type="noConversion"/>
  </si>
  <si>
    <t>Ca (pl)</t>
    <phoneticPr fontId="0" type="noConversion"/>
  </si>
  <si>
    <t>Na (pl)</t>
    <phoneticPr fontId="0" type="noConversion"/>
  </si>
  <si>
    <t>K (pl)</t>
    <phoneticPr fontId="0" type="noConversion"/>
  </si>
  <si>
    <t>Fe (grt)</t>
    <phoneticPr fontId="0" type="noConversion"/>
  </si>
  <si>
    <t>Mg (grt)</t>
    <phoneticPr fontId="0" type="noConversion"/>
  </si>
  <si>
    <t>Ca (grt)</t>
    <phoneticPr fontId="0" type="noConversion"/>
  </si>
  <si>
    <t>Mn (grt)</t>
    <phoneticPr fontId="0" type="noConversion"/>
  </si>
  <si>
    <t>Xalm</t>
    <phoneticPr fontId="0" type="noConversion"/>
  </si>
  <si>
    <t>Xpyr</t>
    <phoneticPr fontId="0" type="noConversion"/>
  </si>
  <si>
    <t>Xgros</t>
    <phoneticPr fontId="0" type="noConversion"/>
  </si>
  <si>
    <t>Xsps</t>
    <phoneticPr fontId="0" type="noConversion"/>
  </si>
  <si>
    <t>Fea</t>
    <phoneticPr fontId="0" type="noConversion"/>
  </si>
  <si>
    <t>Feb</t>
    <phoneticPr fontId="0" type="noConversion"/>
  </si>
  <si>
    <t>Fec</t>
    <phoneticPr fontId="0" type="noConversion"/>
  </si>
  <si>
    <t>Mga</t>
    <phoneticPr fontId="0" type="noConversion"/>
  </si>
  <si>
    <t>Mgb</t>
    <phoneticPr fontId="0" type="noConversion"/>
  </si>
  <si>
    <t>Mgc</t>
    <phoneticPr fontId="0" type="noConversion"/>
  </si>
  <si>
    <t>Caa</t>
    <phoneticPr fontId="0" type="noConversion"/>
  </si>
  <si>
    <t>Cab</t>
    <phoneticPr fontId="0" type="noConversion"/>
  </si>
  <si>
    <t>Cac</t>
    <phoneticPr fontId="0" type="noConversion"/>
  </si>
  <si>
    <t>Xan</t>
    <phoneticPr fontId="0" type="noConversion"/>
  </si>
  <si>
    <t>Xab</t>
    <phoneticPr fontId="0" type="noConversion"/>
  </si>
  <si>
    <t>Xor</t>
    <phoneticPr fontId="0" type="noConversion"/>
  </si>
  <si>
    <t>Fa</t>
    <phoneticPr fontId="0" type="noConversion"/>
  </si>
  <si>
    <t>Fb</t>
    <phoneticPr fontId="0" type="noConversion"/>
  </si>
  <si>
    <t>Fc</t>
    <phoneticPr fontId="0" type="noConversion"/>
  </si>
  <si>
    <t>X(Fe) bio</t>
    <phoneticPr fontId="0" type="noConversion"/>
  </si>
  <si>
    <t>X(Mg) bio</t>
    <phoneticPr fontId="0" type="noConversion"/>
  </si>
  <si>
    <t>X(Al) bio</t>
    <phoneticPr fontId="0" type="noConversion"/>
  </si>
  <si>
    <t>X(Ti) bio</t>
    <phoneticPr fontId="0" type="noConversion"/>
  </si>
  <si>
    <t>lnKd(Mg)</t>
    <phoneticPr fontId="0" type="noConversion"/>
  </si>
  <si>
    <t>lnKd(Fe)</t>
    <phoneticPr fontId="0" type="noConversion"/>
  </si>
  <si>
    <t>[1] Mg</t>
    <phoneticPr fontId="0" type="noConversion"/>
  </si>
  <si>
    <t>"3(Fe+mg-Al)"</t>
    <phoneticPr fontId="0" type="noConversion"/>
  </si>
  <si>
    <t>"3Ti"</t>
    <phoneticPr fontId="0" type="noConversion"/>
  </si>
  <si>
    <t>Pcalc(Mg)</t>
    <phoneticPr fontId="0" type="noConversion"/>
  </si>
  <si>
    <t>[2] Fe</t>
    <phoneticPr fontId="0" type="noConversion"/>
  </si>
  <si>
    <t>W(MgAl)</t>
    <phoneticPr fontId="0" type="noConversion"/>
  </si>
  <si>
    <t>W(Ti)</t>
    <phoneticPr fontId="0" type="noConversion"/>
  </si>
  <si>
    <t>Pcalc(Fe)</t>
    <phoneticPr fontId="0" type="noConversion"/>
  </si>
  <si>
    <t>Tgb numerator</t>
    <phoneticPr fontId="0" type="noConversion"/>
  </si>
  <si>
    <t>Tgb denominator</t>
    <phoneticPr fontId="0" type="noConversion"/>
  </si>
  <si>
    <t>Tgb(ave)</t>
    <phoneticPr fontId="0" type="noConversion"/>
  </si>
  <si>
    <t>Avg</t>
  </si>
  <si>
    <t>Temperture ºC</t>
  </si>
  <si>
    <t>Pressure Kbar</t>
  </si>
  <si>
    <t>XFe=Fe/Fe+Mg</t>
  </si>
  <si>
    <t>Sheet</t>
  </si>
  <si>
    <t>Description</t>
  </si>
  <si>
    <r>
      <rPr>
        <b/>
        <sz val="11"/>
        <color theme="1"/>
        <rFont val="Calibri"/>
        <family val="2"/>
        <scheme val="minor"/>
      </rPr>
      <t>Electronic Appendix 1</t>
    </r>
    <r>
      <rPr>
        <sz val="11"/>
        <color theme="1"/>
        <rFont val="Calibri"/>
        <family val="2"/>
        <scheme val="minor"/>
      </rPr>
      <t>. Garnet chemical compositions of the of the studied Kovela granite complex (KGC) rocks obtained by EPMA</t>
    </r>
  </si>
  <si>
    <r>
      <rPr>
        <b/>
        <sz val="11"/>
        <color rgb="FF000000"/>
        <rFont val="Calibri"/>
        <family val="2"/>
        <scheme val="minor"/>
      </rPr>
      <t>Electronic Appendix 2</t>
    </r>
    <r>
      <rPr>
        <sz val="11"/>
        <color indexed="8"/>
        <rFont val="Calibri"/>
        <family val="2"/>
        <scheme val="minor"/>
      </rPr>
      <t>. Biotite chemical compositions of the of the studied Kovela  granite complex (KGC) rocks obtained by EPMA</t>
    </r>
  </si>
  <si>
    <r>
      <rPr>
        <b/>
        <sz val="11"/>
        <color rgb="FF000000"/>
        <rFont val="Calibri"/>
        <family val="2"/>
        <scheme val="minor"/>
      </rPr>
      <t>Electronic Appendix 3</t>
    </r>
    <r>
      <rPr>
        <sz val="11"/>
        <color indexed="8"/>
        <rFont val="Calibri"/>
        <family val="2"/>
        <scheme val="minor"/>
      </rPr>
      <t>. Plagioclase chemical compositions of the studied Kovela  granite complex (KGC) rocks obtained by EPMA</t>
    </r>
  </si>
  <si>
    <r>
      <rPr>
        <b/>
        <sz val="11"/>
        <color rgb="FF000000"/>
        <rFont val="Calibri"/>
        <family val="2"/>
        <scheme val="minor"/>
      </rPr>
      <t>Electronic Appendix 4.</t>
    </r>
    <r>
      <rPr>
        <sz val="11"/>
        <color indexed="8"/>
        <rFont val="Calibri"/>
        <family val="2"/>
        <scheme val="minor"/>
      </rPr>
      <t xml:space="preserve"> Sillimanite and cordierite grains chemical compositions of the studied Kovela  granite complex (KGC) rocks obtained by EPMA, cations normalized to 5 oxygens for (Sil) and 18 oxygens for Cod. </t>
    </r>
  </si>
  <si>
    <r>
      <rPr>
        <b/>
        <sz val="11"/>
        <color theme="1"/>
        <rFont val="Calibri"/>
        <family val="2"/>
        <scheme val="minor"/>
      </rPr>
      <t xml:space="preserve">Electronic Appendix 6. </t>
    </r>
    <r>
      <rPr>
        <sz val="11"/>
        <color theme="1"/>
        <rFont val="Calibri"/>
        <family val="2"/>
        <scheme val="minor"/>
      </rPr>
      <t>The geothermobarometric results of studied rocks using garnet-biotite (GB) thermometer (Holdaway, 2000) and GBPQ Garometer (Wu et al 2004).</t>
    </r>
  </si>
  <si>
    <t>Al-Ani, T., Hölttä, P., O’Brien, H., Cutts, K.</t>
  </si>
  <si>
    <t>Electronic Appendix 1</t>
  </si>
  <si>
    <t>Electronic Appendix 2</t>
  </si>
  <si>
    <t>Electronic Appendix 3</t>
  </si>
  <si>
    <t>Electronic Appendix 4</t>
  </si>
  <si>
    <t>Electronic Appendix 5</t>
  </si>
  <si>
    <t>Electronic Appendix 6</t>
  </si>
  <si>
    <t>Plagioclase chemical compositions of the studied Kovela  granite complex (KGC) rocks obtained by EPMA.</t>
  </si>
  <si>
    <t>Biotite chemical compositions of the of the studied Kovela  granite complex (KGC) rocks obtained by EPMA.</t>
  </si>
  <si>
    <t>Sillimanite and cordierite grains chemical compositions of the studied Kovela  granite complex (KGC) rocks obtained by EPMA.</t>
  </si>
  <si>
    <t>Electron microprobe analyses monazite grains from Mnz-PTT samples</t>
  </si>
  <si>
    <t>The geothermobarometric results of studied rocks using garnet-biotite (GB) thermometer (Holdaway, 2000) and GBPQ Garometer (Wu et al 2004).</t>
  </si>
  <si>
    <r>
      <rPr>
        <b/>
        <sz val="11"/>
        <color theme="1"/>
        <rFont val="Calibri"/>
        <family val="2"/>
        <scheme val="minor"/>
      </rPr>
      <t>Electronic Appendices</t>
    </r>
    <r>
      <rPr>
        <sz val="11"/>
        <color theme="1"/>
        <rFont val="Calibri"/>
        <family val="2"/>
        <scheme val="minor"/>
      </rPr>
      <t xml:space="preserve"> 1 to 6  "Kovela Granite Complex in southern Finland – mineralogical, geochemical and geochronological study on the origin and P-T evolution"  </t>
    </r>
  </si>
  <si>
    <t>Mineral chemistry analysis with Cameca SX100 electron probe micro analyzer (EPMA) at Geological Survey of Finland, Espoo</t>
  </si>
  <si>
    <t>Silicate analysis:</t>
  </si>
  <si>
    <t>Element</t>
  </si>
  <si>
    <t>Emission line</t>
  </si>
  <si>
    <r>
      <t>K</t>
    </r>
    <r>
      <rPr>
        <sz val="11"/>
        <rFont val="Aptos Narrow"/>
        <family val="2"/>
      </rPr>
      <t>α</t>
    </r>
  </si>
  <si>
    <r>
      <t>L</t>
    </r>
    <r>
      <rPr>
        <sz val="11"/>
        <rFont val="Aptos Narrow"/>
        <family val="2"/>
      </rPr>
      <t>α</t>
    </r>
  </si>
  <si>
    <t>Detection limit</t>
  </si>
  <si>
    <t>Unit</t>
  </si>
  <si>
    <t>ppm</t>
  </si>
  <si>
    <t>Standard</t>
  </si>
  <si>
    <t>Diopside</t>
  </si>
  <si>
    <t>Rutile</t>
  </si>
  <si>
    <t>Almandine</t>
  </si>
  <si>
    <t>Chromite</t>
  </si>
  <si>
    <t>Vanadium metal</t>
  </si>
  <si>
    <t>Rhodonite</t>
  </si>
  <si>
    <t>Tugtupite</t>
  </si>
  <si>
    <t>Sanidine</t>
  </si>
  <si>
    <t>Celestine</t>
  </si>
  <si>
    <t>Barite</t>
  </si>
  <si>
    <t>Sphalerite</t>
  </si>
  <si>
    <t>Pentlandite</t>
  </si>
  <si>
    <t>Cobaltite</t>
  </si>
  <si>
    <t>Apatite</t>
  </si>
  <si>
    <t>Acceleration voltage</t>
  </si>
  <si>
    <t>kV</t>
  </si>
  <si>
    <t>Beam current</t>
  </si>
  <si>
    <t>µm</t>
  </si>
  <si>
    <t>Beam diameter</t>
  </si>
  <si>
    <t>Kα</t>
  </si>
  <si>
    <t>Lα</t>
  </si>
  <si>
    <t>nA</t>
  </si>
  <si>
    <t xml:space="preserve">Analysing conditions: </t>
  </si>
  <si>
    <t>Garnet chemical compositions of the of the studied Kovela granite complex (KGC) rocks obtained by EPMA.</t>
  </si>
  <si>
    <t>Mα</t>
  </si>
  <si>
    <t>Quartz</t>
  </si>
  <si>
    <t>Magnetite</t>
  </si>
  <si>
    <t>Spessartine</t>
  </si>
  <si>
    <t>Forsterite</t>
  </si>
  <si>
    <t>Calcite</t>
  </si>
  <si>
    <t>Albite</t>
  </si>
  <si>
    <t>Galena</t>
  </si>
  <si>
    <t>YAG</t>
  </si>
  <si>
    <t>LaPO₄</t>
  </si>
  <si>
    <t>CePO₄</t>
  </si>
  <si>
    <t>PrPO₄</t>
  </si>
  <si>
    <t>NdPO₄</t>
  </si>
  <si>
    <t>SmPO₄</t>
  </si>
  <si>
    <t>GdPO₄</t>
  </si>
  <si>
    <t>TbPO₄</t>
  </si>
  <si>
    <t>DyPO₄</t>
  </si>
  <si>
    <t>ErPO₄</t>
  </si>
  <si>
    <t>YbPO₄</t>
  </si>
  <si>
    <t>LuPO₄</t>
  </si>
  <si>
    <t>ThO₂</t>
  </si>
  <si>
    <t>UO₂</t>
  </si>
  <si>
    <t>Point</t>
  </si>
  <si>
    <t>P1</t>
  </si>
  <si>
    <t>P2</t>
  </si>
  <si>
    <t>P3</t>
  </si>
  <si>
    <t>P4</t>
  </si>
  <si>
    <t>P5</t>
  </si>
  <si>
    <t>P6</t>
  </si>
  <si>
    <t>P7</t>
  </si>
  <si>
    <t>P8</t>
  </si>
  <si>
    <t>P9</t>
  </si>
  <si>
    <t>P10</t>
  </si>
  <si>
    <t>P11</t>
  </si>
  <si>
    <t>P12</t>
  </si>
  <si>
    <t>P13</t>
  </si>
  <si>
    <t>P14</t>
  </si>
  <si>
    <t>P15</t>
  </si>
  <si>
    <t>P16</t>
  </si>
  <si>
    <t>P17</t>
  </si>
  <si>
    <t>P18</t>
  </si>
  <si>
    <t>R4_26.70 Mnz 4</t>
  </si>
  <si>
    <t>P19</t>
  </si>
  <si>
    <t>P20</t>
  </si>
  <si>
    <t>P21</t>
  </si>
  <si>
    <t>P22</t>
  </si>
  <si>
    <t>P23</t>
  </si>
  <si>
    <t>P24</t>
  </si>
  <si>
    <t>P25</t>
  </si>
  <si>
    <t>P26</t>
  </si>
  <si>
    <t>P27</t>
  </si>
  <si>
    <t>P28</t>
  </si>
  <si>
    <t>P29</t>
  </si>
  <si>
    <t>P30</t>
  </si>
  <si>
    <t>P31</t>
  </si>
  <si>
    <t>P32</t>
  </si>
  <si>
    <t>P33</t>
  </si>
  <si>
    <t>P34</t>
  </si>
  <si>
    <t>P35</t>
  </si>
  <si>
    <t>P36</t>
  </si>
  <si>
    <t>P37</t>
  </si>
  <si>
    <t>P38</t>
  </si>
  <si>
    <t>P39</t>
  </si>
  <si>
    <t>P40</t>
  </si>
  <si>
    <t>P41</t>
  </si>
  <si>
    <t>P42</t>
  </si>
  <si>
    <t>P43</t>
  </si>
  <si>
    <t>P44</t>
  </si>
  <si>
    <t>P45</t>
  </si>
  <si>
    <t>P46</t>
  </si>
  <si>
    <t>P47</t>
  </si>
  <si>
    <t>P48</t>
  </si>
  <si>
    <t>P49</t>
  </si>
  <si>
    <t>P50</t>
  </si>
  <si>
    <t>P51</t>
  </si>
  <si>
    <t>P52</t>
  </si>
  <si>
    <t>P53</t>
  </si>
  <si>
    <t>P54</t>
  </si>
  <si>
    <t>P55</t>
  </si>
  <si>
    <t>P56</t>
  </si>
  <si>
    <t>P57</t>
  </si>
  <si>
    <t>P58</t>
  </si>
  <si>
    <t>P59</t>
  </si>
  <si>
    <t>P60</t>
  </si>
  <si>
    <t>P61</t>
  </si>
  <si>
    <t>R8_19.2 Mnz 1</t>
  </si>
  <si>
    <t>R3_2.35  Mnz1</t>
  </si>
  <si>
    <t>R3_2.35 Mnz2</t>
  </si>
  <si>
    <t>EPMA Analytical methods</t>
  </si>
  <si>
    <t xml:space="preserve">Elemental maps and quantitative major and minor element analyses were made using a Cameca SX100 Electron Probe Micro Analyzer (EPMA) at the Geological Survey of Finland at Otaniemi, Espoo. X-ray maps of Y (TAP, Lα), Ce (LLIF, Lα), La (LLIF, Lα), U (PET, Mα) and Th (LPET, Mα) were made in stage scan mode using 20 kV accelerating voltage, 100 nA beam current and a dwell time of 100-200 ms.                                          Quantitative analyses were conducted at 20 kV, beam current = 6-60 nA beam current, and  1-10 µm beam diameter, with lower currents and larger beam diameters used for beam sensitive mineral. Elements were measured using TAP (Si, Mg, Al, Y), LLIF (Fe, Mn, Ba, REEs), Pc0 (Na, F) and LPET (Ca, P, Ti, Cl , U, Th, Pb, S) crystals. Standards include Astimax minerals (diopside, garnet, tugtupite, fluorite, rutile, monazite, rhodonite, galena, barite, Th, U) and MAC thorite/U Ree glass; REEs were measured from a ReP5O14 set (ZSC).                                                                                                                    Analytical precision, determined from repeated analyses of standards, was typically ≤1 ̶  2% relative for major-element oxides and 3 ̶  5% for minor and trace-element oxides; the coefficient of variation (CV) for repeated measurements of standards was generally &lt;5%. Accuracy was routinely checked by analyzing standards as unknown.  </t>
  </si>
  <si>
    <t>&lt;LOD</t>
  </si>
  <si>
    <r>
      <rPr>
        <b/>
        <sz val="11"/>
        <rFont val="Calibri"/>
        <family val="2"/>
        <scheme val="minor"/>
      </rPr>
      <t>Electronic Appendix 5</t>
    </r>
    <r>
      <rPr>
        <sz val="11"/>
        <rFont val="Calibri"/>
        <family val="2"/>
        <scheme val="minor"/>
      </rPr>
      <t>. Electron microprobe analyses monazite grains from Mnz-PTT samples.</t>
    </r>
  </si>
  <si>
    <r>
      <t xml:space="preserve">X </t>
    </r>
    <r>
      <rPr>
        <sz val="8"/>
        <rFont val="Arial"/>
        <family val="2"/>
      </rPr>
      <t>YPO4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</si>
</sst>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5" x14ac:knownFonts="1">
    <font>
      <sz val="11"/>
      <color theme="1"/>
      <name val="Calibri"/>
      <family val="2"/>
      <scheme val="minor"/>
    </font>
    <font>
      <b/>
      <sz val="8"/>
      <name val="Arial"/>
      <family val="2"/>
    </font>
    <font>
      <b/>
      <sz val="11"/>
      <color rgb="FF1138FB"/>
      <name val="Calibri"/>
      <family val="2"/>
      <scheme val="minor"/>
    </font>
    <font>
      <sz val="9"/>
      <color theme="1"/>
      <name val="Arial"/>
      <family val="2"/>
    </font>
    <font>
      <sz val="8"/>
      <name val="Calibri"/>
      <family val="2"/>
      <scheme val="minor"/>
    </font>
    <font>
      <sz val="11"/>
      <color rgb="FFFF0000"/>
      <name val="Calibri"/>
      <family val="2"/>
      <scheme val="minor"/>
    </font>
    <font>
      <sz val="11"/>
      <color indexed="8"/>
      <name val="Calibri"/>
      <family val="2"/>
      <scheme val="minor"/>
    </font>
    <font>
      <sz val="11"/>
      <color indexed="12"/>
      <name val="Calibri"/>
      <family val="2"/>
      <scheme val="minor"/>
    </font>
    <font>
      <sz val="11"/>
      <name val="Calibri"/>
      <family val="2"/>
      <scheme val="minor"/>
    </font>
    <font>
      <vertAlign val="subscript"/>
      <sz val="11"/>
      <color rgb="FFFF0000"/>
      <name val="Calibri"/>
      <family val="2"/>
      <scheme val="minor"/>
    </font>
    <font>
      <vertAlign val="superscript"/>
      <sz val="11"/>
      <color rgb="FFFF0000"/>
      <name val="Calibri"/>
      <family val="2"/>
      <scheme val="minor"/>
    </font>
    <font>
      <sz val="8"/>
      <name val="Arial"/>
      <family val="2"/>
    </font>
    <font>
      <sz val="10"/>
      <name val="Arial"/>
      <family val="2"/>
    </font>
    <font>
      <sz val="11"/>
      <color theme="1"/>
      <name val="Tahoma"/>
      <family val="2"/>
    </font>
    <font>
      <sz val="12"/>
      <name val="Times"/>
    </font>
    <font>
      <sz val="11"/>
      <color theme="1"/>
      <name val="Calibri"/>
      <family val="2"/>
      <scheme val="minor"/>
    </font>
    <font>
      <b/>
      <sz val="11"/>
      <color theme="1"/>
      <name val="Calibri"/>
      <family val="2"/>
      <scheme val="minor"/>
    </font>
    <font>
      <b/>
      <sz val="11"/>
      <name val="Calibri"/>
      <family val="2"/>
      <scheme val="minor"/>
    </font>
    <font>
      <b/>
      <sz val="12"/>
      <color indexed="8"/>
      <name val="Times New Roman"/>
      <family val="1"/>
    </font>
    <font>
      <sz val="12"/>
      <color rgb="FFFF0000"/>
      <name val="Times New Roman"/>
      <family val="1"/>
    </font>
    <font>
      <b/>
      <sz val="12"/>
      <color rgb="FFFF0000"/>
      <name val="Times New Roman"/>
      <family val="1"/>
    </font>
    <font>
      <sz val="11"/>
      <color theme="1"/>
      <name val="Calibri"/>
      <family val="2"/>
    </font>
    <font>
      <b/>
      <sz val="11"/>
      <color rgb="FF000000"/>
      <name val="Calibri"/>
      <family val="2"/>
      <scheme val="minor"/>
    </font>
    <font>
      <sz val="11"/>
      <color rgb="FF000000"/>
      <name val="Calibri"/>
      <family val="2"/>
      <scheme val="minor"/>
    </font>
    <font>
      <sz val="11"/>
      <name val="Aptos Narrow"/>
      <family val="2"/>
    </font>
  </fonts>
  <fills count="2">
    <fill>
      <patternFill patternType="none"/>
    </fill>
    <fill>
      <patternFill patternType="gray125"/>
    </fill>
  </fills>
  <borders count="4">
    <border>
      <left/>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13" fillId="0" borderId="0"/>
    <xf numFmtId="9" fontId="15" fillId="0" borderId="0" applyFont="0" applyFill="0" applyBorder="0" applyAlignment="0" applyProtection="0"/>
  </cellStyleXfs>
  <cellXfs count="69">
    <xf numFmtId="0" fontId="0" fillId="0" borderId="0" xfId="0"/>
    <xf numFmtId="2" fontId="0" fillId="0" borderId="0" xfId="0" applyNumberFormat="1" applyAlignment="1">
      <alignment horizontal="center"/>
    </xf>
    <xf numFmtId="0" fontId="2" fillId="0" borderId="0" xfId="0" applyFont="1"/>
    <xf numFmtId="164" fontId="3" fillId="0" borderId="0" xfId="0" applyNumberFormat="1" applyFont="1" applyAlignment="1">
      <alignment horizontal="center"/>
    </xf>
    <xf numFmtId="164" fontId="0" fillId="0" borderId="0" xfId="0" applyNumberFormat="1"/>
    <xf numFmtId="164" fontId="0" fillId="0" borderId="0" xfId="0" applyNumberFormat="1" applyAlignment="1">
      <alignment horizontal="center"/>
    </xf>
    <xf numFmtId="2" fontId="0" fillId="0" borderId="0" xfId="0" applyNumberFormat="1"/>
    <xf numFmtId="0" fontId="6" fillId="0" borderId="0" xfId="0" applyFont="1" applyAlignment="1">
      <alignment vertical="center"/>
    </xf>
    <xf numFmtId="0" fontId="7" fillId="0" borderId="0" xfId="0" applyFont="1" applyAlignment="1">
      <alignment vertical="center"/>
    </xf>
    <xf numFmtId="0" fontId="5" fillId="0" borderId="0" xfId="0" applyFont="1"/>
    <xf numFmtId="0" fontId="6" fillId="0" borderId="0" xfId="0" applyFont="1" applyAlignment="1">
      <alignment horizontal="left" vertical="center"/>
    </xf>
    <xf numFmtId="0" fontId="5" fillId="0" borderId="2" xfId="0" applyFont="1" applyBorder="1"/>
    <xf numFmtId="0" fontId="5" fillId="0" borderId="2" xfId="0" applyFont="1" applyBorder="1" applyAlignment="1">
      <alignment horizontal="center"/>
    </xf>
    <xf numFmtId="0" fontId="8" fillId="0" borderId="0" xfId="0" applyFont="1" applyAlignment="1">
      <alignment horizontal="center"/>
    </xf>
    <xf numFmtId="0" fontId="8" fillId="0" borderId="0" xfId="0" applyFont="1"/>
    <xf numFmtId="0" fontId="8" fillId="0" borderId="0" xfId="0" applyFont="1" applyAlignment="1">
      <alignment horizontal="left" vertical="top" wrapText="1"/>
    </xf>
    <xf numFmtId="2" fontId="8" fillId="0" borderId="0" xfId="0" applyNumberFormat="1" applyFont="1" applyAlignment="1">
      <alignment horizontal="center"/>
    </xf>
    <xf numFmtId="164" fontId="8" fillId="0" borderId="0" xfId="0" applyNumberFormat="1" applyFont="1" applyAlignment="1">
      <alignment horizontal="center"/>
    </xf>
    <xf numFmtId="2" fontId="5" fillId="0" borderId="0" xfId="0" applyNumberFormat="1" applyFont="1" applyAlignment="1">
      <alignment horizontal="center"/>
    </xf>
    <xf numFmtId="2" fontId="12" fillId="0" borderId="0" xfId="0" applyNumberFormat="1" applyFont="1" applyAlignment="1">
      <alignment horizontal="center"/>
    </xf>
    <xf numFmtId="2" fontId="8" fillId="0" borderId="0" xfId="0" applyNumberFormat="1" applyFont="1"/>
    <xf numFmtId="2" fontId="8" fillId="0" borderId="0" xfId="1" applyNumberFormat="1" applyFont="1" applyAlignment="1">
      <alignment horizontal="center"/>
    </xf>
    <xf numFmtId="2" fontId="14" fillId="0" borderId="0" xfId="0" applyNumberFormat="1" applyFont="1" applyAlignment="1">
      <alignment horizontal="center"/>
    </xf>
    <xf numFmtId="2" fontId="11" fillId="0" borderId="0" xfId="1" applyNumberFormat="1" applyFont="1" applyAlignment="1">
      <alignment horizontal="center"/>
    </xf>
    <xf numFmtId="2" fontId="8" fillId="0" borderId="0" xfId="0" applyNumberFormat="1" applyFont="1" applyAlignment="1">
      <alignment horizontal="left"/>
    </xf>
    <xf numFmtId="2" fontId="0" fillId="0" borderId="0" xfId="0" applyNumberFormat="1" applyAlignment="1">
      <alignment horizontal="left"/>
    </xf>
    <xf numFmtId="2" fontId="12" fillId="0" borderId="0" xfId="1" applyNumberFormat="1" applyFont="1" applyAlignment="1">
      <alignment horizontal="left"/>
    </xf>
    <xf numFmtId="2" fontId="12" fillId="0" borderId="0" xfId="0" applyNumberFormat="1" applyFont="1" applyAlignment="1">
      <alignment horizontal="left"/>
    </xf>
    <xf numFmtId="0" fontId="12" fillId="0" borderId="0" xfId="0" applyFont="1"/>
    <xf numFmtId="2" fontId="12" fillId="0" borderId="3" xfId="0" applyNumberFormat="1" applyFont="1" applyBorder="1" applyAlignment="1">
      <alignment horizontal="left"/>
    </xf>
    <xf numFmtId="2" fontId="12" fillId="0" borderId="3" xfId="0" applyNumberFormat="1" applyFont="1" applyBorder="1" applyAlignment="1">
      <alignment horizontal="center"/>
    </xf>
    <xf numFmtId="0" fontId="12" fillId="0" borderId="3" xfId="0" applyFont="1" applyBorder="1"/>
    <xf numFmtId="2" fontId="8" fillId="0" borderId="0" xfId="2" applyNumberFormat="1" applyFont="1" applyAlignment="1">
      <alignment horizontal="center"/>
    </xf>
    <xf numFmtId="2" fontId="8" fillId="0" borderId="0" xfId="2" applyNumberFormat="1" applyFont="1" applyFill="1" applyAlignment="1">
      <alignment horizontal="center"/>
    </xf>
    <xf numFmtId="0" fontId="8" fillId="0" borderId="0" xfId="0" applyFont="1" applyAlignment="1">
      <alignment horizontal="left"/>
    </xf>
    <xf numFmtId="2" fontId="8" fillId="0" borderId="1" xfId="0" applyNumberFormat="1" applyFont="1" applyBorder="1" applyAlignment="1">
      <alignment horizontal="left"/>
    </xf>
    <xf numFmtId="0" fontId="17" fillId="0" borderId="0" xfId="0" applyFont="1" applyAlignment="1">
      <alignment horizontal="center"/>
    </xf>
    <xf numFmtId="0" fontId="8" fillId="0" borderId="2" xfId="0" applyFont="1" applyBorder="1" applyAlignment="1">
      <alignment horizontal="center" vertical="center"/>
    </xf>
    <xf numFmtId="0" fontId="17" fillId="0" borderId="0" xfId="0" applyFont="1" applyAlignment="1">
      <alignment horizontal="left"/>
    </xf>
    <xf numFmtId="0" fontId="18" fillId="0" borderId="0" xfId="0" applyFont="1" applyAlignment="1">
      <alignment horizontal="center"/>
    </xf>
    <xf numFmtId="0" fontId="19" fillId="0" borderId="0" xfId="0" applyFont="1" applyAlignment="1">
      <alignment horizontal="center"/>
    </xf>
    <xf numFmtId="0" fontId="18" fillId="0" borderId="0" xfId="0" applyFont="1" applyAlignment="1">
      <alignment horizontal="left"/>
    </xf>
    <xf numFmtId="0" fontId="20" fillId="0" borderId="0" xfId="0" applyFont="1" applyAlignment="1">
      <alignment horizontal="center"/>
    </xf>
    <xf numFmtId="1" fontId="0" fillId="0" borderId="0" xfId="0" applyNumberFormat="1" applyAlignment="1">
      <alignment horizontal="center"/>
    </xf>
    <xf numFmtId="165" fontId="5" fillId="0" borderId="0" xfId="0" applyNumberFormat="1" applyFont="1" applyAlignment="1">
      <alignment horizontal="center"/>
    </xf>
    <xf numFmtId="1" fontId="5" fillId="0" borderId="0" xfId="0" applyNumberFormat="1" applyFont="1" applyAlignment="1">
      <alignment horizontal="center"/>
    </xf>
    <xf numFmtId="0" fontId="0" fillId="0" borderId="2" xfId="0" applyBorder="1" applyAlignment="1">
      <alignment horizontal="center"/>
    </xf>
    <xf numFmtId="2" fontId="0" fillId="0" borderId="0" xfId="0" applyNumberFormat="1" applyAlignment="1">
      <alignment horizontal="center" vertical="center"/>
    </xf>
    <xf numFmtId="0" fontId="21" fillId="0" borderId="0" xfId="0" applyFont="1" applyAlignment="1">
      <alignment vertical="center"/>
    </xf>
    <xf numFmtId="0" fontId="23" fillId="0" borderId="0" xfId="0" applyFont="1"/>
    <xf numFmtId="0" fontId="22" fillId="0" borderId="0" xfId="0" applyFont="1"/>
    <xf numFmtId="0" fontId="0" fillId="0" borderId="0" xfId="0" applyAlignment="1">
      <alignment horizontal="left"/>
    </xf>
    <xf numFmtId="0" fontId="23" fillId="0" borderId="0" xfId="0" applyFont="1" applyAlignment="1">
      <alignment horizontal="left"/>
    </xf>
    <xf numFmtId="0" fontId="0" fillId="0" borderId="0" xfId="0" applyAlignment="1">
      <alignment horizontal="center"/>
    </xf>
    <xf numFmtId="0" fontId="23" fillId="0" borderId="0" xfId="0" applyFont="1" applyAlignment="1">
      <alignment horizontal="center"/>
    </xf>
    <xf numFmtId="0" fontId="16" fillId="0" borderId="0" xfId="0" applyFont="1"/>
    <xf numFmtId="16" fontId="23" fillId="0" borderId="0" xfId="0" applyNumberFormat="1" applyFont="1" applyAlignment="1">
      <alignment horizontal="left"/>
    </xf>
    <xf numFmtId="1" fontId="8" fillId="0" borderId="0" xfId="0" applyNumberFormat="1" applyFont="1" applyAlignment="1">
      <alignment horizontal="center"/>
    </xf>
    <xf numFmtId="1" fontId="11" fillId="0" borderId="0" xfId="1" applyNumberFormat="1" applyFont="1" applyAlignment="1">
      <alignment horizontal="center"/>
    </xf>
    <xf numFmtId="0" fontId="0" fillId="0" borderId="0" xfId="0" applyAlignment="1">
      <alignment horizontal="left" wrapText="1"/>
    </xf>
    <xf numFmtId="0" fontId="0" fillId="0" borderId="0" xfId="0" applyAlignment="1">
      <alignment wrapText="1"/>
    </xf>
    <xf numFmtId="164" fontId="8" fillId="0" borderId="0" xfId="2" applyNumberFormat="1" applyFont="1" applyAlignment="1">
      <alignment horizontal="center"/>
    </xf>
    <xf numFmtId="0" fontId="17" fillId="0" borderId="0" xfId="0" applyFont="1"/>
    <xf numFmtId="16" fontId="8" fillId="0" borderId="0" xfId="0" applyNumberFormat="1" applyFont="1" applyAlignment="1">
      <alignment horizontal="left"/>
    </xf>
    <xf numFmtId="0" fontId="23" fillId="0" borderId="0" xfId="0" applyFont="1"/>
    <xf numFmtId="0" fontId="23" fillId="0" borderId="0" xfId="0" applyFont="1" applyAlignment="1">
      <alignment horizontal="left"/>
    </xf>
    <xf numFmtId="0" fontId="8" fillId="0" borderId="0" xfId="0" applyFont="1" applyAlignment="1">
      <alignment horizontal="left"/>
    </xf>
    <xf numFmtId="0" fontId="8" fillId="0" borderId="0" xfId="0" applyFont="1"/>
    <xf numFmtId="0" fontId="17" fillId="0" borderId="0" xfId="0" applyFont="1" applyAlignment="1">
      <alignment horizontal="center"/>
    </xf>
  </cellXfs>
  <cellStyles count="3">
    <cellStyle name="Normal" xfId="0" builtinId="0"/>
    <cellStyle name="Normal 2" xfId="1" xr:uid="{B44FF851-7320-45A3-AAEA-B5ED9EADBAB1}"/>
    <cellStyle name="Percent" xfId="2" builtinId="5"/>
  </cellStyles>
  <dxfs count="0"/>
  <tableStyles count="0" defaultTableStyle="TableStyleMedium2" defaultPivotStyle="PivotStyleLight16"/>
  <colors>
    <mruColors>
      <color rgb="FF008E40"/>
      <color rgb="FF1138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rd comp_1" connectionId="1" xr16:uid="{815FCF1A-0556-45E5-ACCE-8AE678A55FF7}"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156A-4C47-4B44-B187-93E38C8E1054}">
  <dimension ref="A1:B16"/>
  <sheetViews>
    <sheetView showGridLines="0" workbookViewId="0">
      <selection activeCell="A19" sqref="A19"/>
    </sheetView>
  </sheetViews>
  <sheetFormatPr defaultRowHeight="14.4" x14ac:dyDescent="0.3"/>
  <cols>
    <col min="1" max="1" width="71.88671875" customWidth="1"/>
  </cols>
  <sheetData>
    <row r="1" spans="1:2" x14ac:dyDescent="0.3">
      <c r="A1" t="s">
        <v>353</v>
      </c>
    </row>
    <row r="3" spans="1:2" x14ac:dyDescent="0.3">
      <c r="A3" t="s">
        <v>352</v>
      </c>
    </row>
    <row r="4" spans="1:2" x14ac:dyDescent="0.3">
      <c r="A4" t="s">
        <v>340</v>
      </c>
    </row>
    <row r="5" spans="1:2" x14ac:dyDescent="0.3">
      <c r="A5" t="s">
        <v>333</v>
      </c>
      <c r="B5" t="s">
        <v>334</v>
      </c>
    </row>
    <row r="6" spans="1:2" x14ac:dyDescent="0.3">
      <c r="A6" t="s">
        <v>341</v>
      </c>
      <c r="B6" t="s">
        <v>386</v>
      </c>
    </row>
    <row r="7" spans="1:2" x14ac:dyDescent="0.3">
      <c r="A7" t="s">
        <v>342</v>
      </c>
      <c r="B7" t="s">
        <v>348</v>
      </c>
    </row>
    <row r="8" spans="1:2" x14ac:dyDescent="0.3">
      <c r="A8" t="s">
        <v>343</v>
      </c>
      <c r="B8" t="s">
        <v>347</v>
      </c>
    </row>
    <row r="9" spans="1:2" x14ac:dyDescent="0.3">
      <c r="A9" t="s">
        <v>344</v>
      </c>
      <c r="B9" t="s">
        <v>349</v>
      </c>
    </row>
    <row r="10" spans="1:2" x14ac:dyDescent="0.3">
      <c r="A10" t="s">
        <v>345</v>
      </c>
      <c r="B10" t="s">
        <v>350</v>
      </c>
    </row>
    <row r="11" spans="1:2" x14ac:dyDescent="0.3">
      <c r="A11" t="s">
        <v>346</v>
      </c>
      <c r="B11" t="s">
        <v>351</v>
      </c>
    </row>
    <row r="13" spans="1:2" x14ac:dyDescent="0.3">
      <c r="A13" s="48"/>
    </row>
    <row r="15" spans="1:2" x14ac:dyDescent="0.3">
      <c r="A15" s="55" t="s">
        <v>475</v>
      </c>
    </row>
    <row r="16" spans="1:2" s="60" customFormat="1" ht="244.2" customHeight="1" x14ac:dyDescent="0.3">
      <c r="A16" s="59" t="s">
        <v>476</v>
      </c>
    </row>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0E502-A171-4776-8B8F-52F8A598485C}">
  <dimension ref="A1:Z61"/>
  <sheetViews>
    <sheetView topLeftCell="A13" workbookViewId="0">
      <selection activeCell="M38" sqref="M38"/>
    </sheetView>
  </sheetViews>
  <sheetFormatPr defaultRowHeight="14.4" x14ac:dyDescent="0.3"/>
  <cols>
    <col min="1" max="1" width="25.6640625" customWidth="1"/>
  </cols>
  <sheetData>
    <row r="1" spans="1:26" x14ac:dyDescent="0.3">
      <c r="A1" t="s">
        <v>335</v>
      </c>
    </row>
    <row r="2" spans="1:26" x14ac:dyDescent="0.3">
      <c r="A2" t="s">
        <v>247</v>
      </c>
    </row>
    <row r="3" spans="1:26" x14ac:dyDescent="0.3">
      <c r="A3" s="38" t="s">
        <v>18</v>
      </c>
      <c r="B3" s="37" t="s">
        <v>0</v>
      </c>
      <c r="C3" s="37" t="s">
        <v>1</v>
      </c>
      <c r="D3" s="37" t="s">
        <v>2</v>
      </c>
      <c r="E3" s="37" t="s">
        <v>3</v>
      </c>
      <c r="F3" s="37" t="s">
        <v>4</v>
      </c>
      <c r="G3" s="37" t="s">
        <v>5</v>
      </c>
      <c r="H3" s="37" t="s">
        <v>6</v>
      </c>
      <c r="I3" s="37" t="s">
        <v>7</v>
      </c>
      <c r="J3" s="37" t="s">
        <v>8</v>
      </c>
      <c r="K3" s="34"/>
      <c r="L3" s="46" t="s">
        <v>33</v>
      </c>
      <c r="M3" s="46" t="s">
        <v>34</v>
      </c>
      <c r="N3" s="46" t="s">
        <v>35</v>
      </c>
      <c r="O3" s="46" t="s">
        <v>10</v>
      </c>
      <c r="P3" s="46" t="s">
        <v>13</v>
      </c>
      <c r="Q3" s="46" t="s">
        <v>11</v>
      </c>
      <c r="R3" s="46" t="s">
        <v>12</v>
      </c>
      <c r="S3" s="46" t="s">
        <v>36</v>
      </c>
      <c r="T3" s="46" t="s">
        <v>37</v>
      </c>
      <c r="V3" s="37" t="s">
        <v>14</v>
      </c>
      <c r="W3" s="37" t="s">
        <v>15</v>
      </c>
      <c r="X3" s="37" t="s">
        <v>16</v>
      </c>
      <c r="Y3" s="37" t="s">
        <v>17</v>
      </c>
      <c r="Z3" s="13"/>
    </row>
    <row r="4" spans="1:26" x14ac:dyDescent="0.3">
      <c r="A4" s="15" t="s">
        <v>203</v>
      </c>
      <c r="B4" s="1">
        <v>36.776024999999997</v>
      </c>
      <c r="C4" s="1" t="s">
        <v>477</v>
      </c>
      <c r="D4" s="1">
        <v>20.862072000000001</v>
      </c>
      <c r="E4" s="1">
        <v>35.115497999999995</v>
      </c>
      <c r="F4" s="1">
        <v>4.1354280000000001</v>
      </c>
      <c r="G4" s="1">
        <v>2.1779999999999999</v>
      </c>
      <c r="H4" s="1">
        <v>0.93369999999999997</v>
      </c>
      <c r="I4" s="1" t="s">
        <v>477</v>
      </c>
      <c r="J4" s="1" t="s">
        <v>477</v>
      </c>
      <c r="K4" s="14"/>
      <c r="L4" s="5">
        <v>2.2065455466756974</v>
      </c>
      <c r="M4" s="5"/>
      <c r="N4" s="5">
        <v>1.6689536934647962</v>
      </c>
      <c r="O4" s="5">
        <v>4.2138292940142037</v>
      </c>
      <c r="P4" s="5">
        <v>0.49624777212860754</v>
      </c>
      <c r="Q4" s="5">
        <v>0.26135811038086193</v>
      </c>
      <c r="R4" s="5">
        <v>0.11204318992773682</v>
      </c>
      <c r="S4" s="5"/>
      <c r="T4" s="5"/>
      <c r="V4" s="5">
        <v>0.78612199584925269</v>
      </c>
      <c r="W4" s="5">
        <v>8.960449755543351E-2</v>
      </c>
      <c r="X4" s="5">
        <v>2.7608568114317524E-2</v>
      </c>
      <c r="Y4" s="5">
        <v>9.6664938480996221E-2</v>
      </c>
      <c r="Z4" s="14"/>
    </row>
    <row r="5" spans="1:26" x14ac:dyDescent="0.3">
      <c r="A5" s="15" t="s">
        <v>204</v>
      </c>
      <c r="B5" s="1">
        <v>37.096587</v>
      </c>
      <c r="C5" s="1" t="s">
        <v>477</v>
      </c>
      <c r="D5" s="1">
        <v>20.684861999999999</v>
      </c>
      <c r="E5" s="1">
        <v>35.017685999999998</v>
      </c>
      <c r="F5" s="1">
        <v>4.0437539999999998</v>
      </c>
      <c r="G5" s="1">
        <v>2.3051159999999999</v>
      </c>
      <c r="H5" s="1">
        <v>0.89090000000000003</v>
      </c>
      <c r="I5" s="1" t="s">
        <v>477</v>
      </c>
      <c r="J5" s="1" t="s">
        <v>477</v>
      </c>
      <c r="K5" s="14"/>
      <c r="L5" s="5">
        <v>2.2248569533256437</v>
      </c>
      <c r="M5" s="5"/>
      <c r="N5" s="5">
        <v>1.6540913965762361</v>
      </c>
      <c r="O5" s="5">
        <v>4.2003509479982108</v>
      </c>
      <c r="P5" s="5">
        <v>0.48504592643190519</v>
      </c>
      <c r="Q5" s="5">
        <v>0.2764973155520854</v>
      </c>
      <c r="R5" s="5">
        <v>0.10686293376357325</v>
      </c>
      <c r="S5" s="5"/>
      <c r="T5" s="5"/>
      <c r="V5" s="5">
        <v>0.78422126168539741</v>
      </c>
      <c r="W5" s="5">
        <v>9.4869097915560099E-2</v>
      </c>
      <c r="X5" s="5">
        <v>2.6352725330111824E-2</v>
      </c>
      <c r="Y5" s="5">
        <v>9.4556915068930658E-2</v>
      </c>
      <c r="Z5" s="14"/>
    </row>
    <row r="6" spans="1:26" x14ac:dyDescent="0.3">
      <c r="A6" s="15" t="s">
        <v>205</v>
      </c>
      <c r="B6" s="1">
        <v>36.787607999999999</v>
      </c>
      <c r="C6" s="1" t="s">
        <v>477</v>
      </c>
      <c r="D6" s="1">
        <v>20.558142</v>
      </c>
      <c r="E6" s="1">
        <v>35.178758999999999</v>
      </c>
      <c r="F6" s="1">
        <v>4.1212709999999992</v>
      </c>
      <c r="G6" s="1">
        <v>2.1485970000000001</v>
      </c>
      <c r="H6" s="1">
        <v>0.9718</v>
      </c>
      <c r="I6" s="1" t="s">
        <v>477</v>
      </c>
      <c r="J6" s="1" t="s">
        <v>477</v>
      </c>
      <c r="K6" s="14"/>
      <c r="L6" s="5">
        <v>2.2124296493790681</v>
      </c>
      <c r="M6" s="5"/>
      <c r="N6" s="5">
        <v>1.6485059460582521</v>
      </c>
      <c r="O6" s="5">
        <v>4.231344937673617</v>
      </c>
      <c r="P6" s="5">
        <v>0.49571160775259537</v>
      </c>
      <c r="Q6" s="5">
        <v>0.25843592262736503</v>
      </c>
      <c r="R6" s="5">
        <v>0.11688931410091019</v>
      </c>
      <c r="S6" s="5"/>
      <c r="T6" s="5"/>
      <c r="V6" s="5">
        <v>0.78674971677720873</v>
      </c>
      <c r="W6" s="5">
        <v>8.8306335452821683E-2</v>
      </c>
      <c r="X6" s="5">
        <v>2.8706376937803521E-2</v>
      </c>
      <c r="Y6" s="5">
        <v>9.6237570832166067E-2</v>
      </c>
      <c r="Z6" s="14"/>
    </row>
    <row r="7" spans="1:26" x14ac:dyDescent="0.3">
      <c r="A7" s="15" t="s">
        <v>206</v>
      </c>
      <c r="B7" s="1">
        <v>37.337156999999998</v>
      </c>
      <c r="C7" s="1" t="s">
        <v>477</v>
      </c>
      <c r="D7" s="1">
        <v>20.848607999999999</v>
      </c>
      <c r="E7" s="1">
        <v>34.565849999999998</v>
      </c>
      <c r="F7" s="1">
        <v>2.6878499999999996</v>
      </c>
      <c r="G7" s="1">
        <v>3.9028769999999997</v>
      </c>
      <c r="H7" s="1">
        <v>0.89759999999999995</v>
      </c>
      <c r="I7" s="1" t="s">
        <v>477</v>
      </c>
      <c r="J7" s="1" t="s">
        <v>477</v>
      </c>
      <c r="K7" s="14"/>
      <c r="L7" s="5">
        <v>2.2348670353380693</v>
      </c>
      <c r="M7" s="5"/>
      <c r="N7" s="5">
        <v>1.6638962540501072</v>
      </c>
      <c r="O7" s="5">
        <v>4.1379732641904363</v>
      </c>
      <c r="P7" s="5">
        <v>0.32176993877350807</v>
      </c>
      <c r="Q7" s="5">
        <v>0.46722417297488067</v>
      </c>
      <c r="R7" s="5">
        <v>0.10745417230987625</v>
      </c>
      <c r="S7" s="5"/>
      <c r="T7" s="5"/>
      <c r="V7" s="5">
        <v>0.75586276010817333</v>
      </c>
      <c r="W7" s="5">
        <v>0.1568416454643238</v>
      </c>
      <c r="X7" s="5">
        <v>2.5925310109866866E-2</v>
      </c>
      <c r="Y7" s="5">
        <v>6.1370284317635991E-2</v>
      </c>
      <c r="Z7" s="14"/>
    </row>
    <row r="8" spans="1:26" x14ac:dyDescent="0.3">
      <c r="A8" s="15" t="s">
        <v>207</v>
      </c>
      <c r="B8" s="1">
        <v>37.032435</v>
      </c>
      <c r="C8" s="1" t="s">
        <v>477</v>
      </c>
      <c r="D8" s="1">
        <v>20.894148000000001</v>
      </c>
      <c r="E8" s="1">
        <v>34.327260000000003</v>
      </c>
      <c r="F8" s="1">
        <v>2.629143</v>
      </c>
      <c r="G8" s="1">
        <v>3.807639</v>
      </c>
      <c r="H8" s="1">
        <v>0.96740000000000004</v>
      </c>
      <c r="I8" s="1" t="s">
        <v>477</v>
      </c>
      <c r="J8" s="1" t="s">
        <v>477</v>
      </c>
      <c r="K8" s="14"/>
      <c r="L8" s="5">
        <v>2.229340353792054</v>
      </c>
      <c r="M8" s="5"/>
      <c r="N8" s="5">
        <v>1.6770944099680383</v>
      </c>
      <c r="O8" s="5">
        <v>4.1329794248264706</v>
      </c>
      <c r="P8" s="5">
        <v>0.31654708019010375</v>
      </c>
      <c r="Q8" s="5">
        <v>0.45843721998688031</v>
      </c>
      <c r="R8" s="5">
        <v>0.11647432086269419</v>
      </c>
      <c r="S8" s="5"/>
      <c r="T8" s="5"/>
      <c r="V8" s="5">
        <v>0.75698058519073541</v>
      </c>
      <c r="W8" s="5">
        <v>0.15430577682864072</v>
      </c>
      <c r="X8" s="5">
        <v>2.8177151860384057E-2</v>
      </c>
      <c r="Y8" s="5">
        <v>6.0536486120239923E-2</v>
      </c>
      <c r="Z8" s="14"/>
    </row>
    <row r="9" spans="1:26" x14ac:dyDescent="0.3">
      <c r="A9" s="15" t="s">
        <v>208</v>
      </c>
      <c r="B9" s="1">
        <v>37.48536</v>
      </c>
      <c r="C9" s="1" t="s">
        <v>477</v>
      </c>
      <c r="D9" s="1">
        <v>20.938302</v>
      </c>
      <c r="E9" s="1">
        <v>34.6599</v>
      </c>
      <c r="F9" s="1">
        <v>2.642112</v>
      </c>
      <c r="G9" s="1">
        <v>3.9231720000000001</v>
      </c>
      <c r="H9" s="1">
        <v>0.95540000000000003</v>
      </c>
      <c r="I9" s="1" t="s">
        <v>477</v>
      </c>
      <c r="J9" s="1" t="s">
        <v>477</v>
      </c>
      <c r="K9" s="14"/>
      <c r="L9" s="5">
        <v>2.2356129978848012</v>
      </c>
      <c r="M9" s="5"/>
      <c r="N9" s="5">
        <v>1.6650034432940337</v>
      </c>
      <c r="O9" s="5">
        <v>4.1342072182520013</v>
      </c>
      <c r="P9" s="5">
        <v>0.31514916378380298</v>
      </c>
      <c r="Q9" s="5">
        <v>0.4679530523990012</v>
      </c>
      <c r="R9" s="5">
        <v>0.11395940485454263</v>
      </c>
      <c r="S9" s="5"/>
      <c r="T9" s="5"/>
      <c r="V9" s="5">
        <v>0.75527793278723487</v>
      </c>
      <c r="W9" s="5">
        <v>0.15710776729928624</v>
      </c>
      <c r="X9" s="5">
        <v>2.7498571622522294E-2</v>
      </c>
      <c r="Y9" s="5">
        <v>6.0115728290956565E-2</v>
      </c>
      <c r="Z9" s="14"/>
    </row>
    <row r="10" spans="1:26" x14ac:dyDescent="0.3">
      <c r="A10" s="15" t="s">
        <v>209</v>
      </c>
      <c r="B10" s="1">
        <v>37.326464999999999</v>
      </c>
      <c r="C10" s="1">
        <v>5.7123E-2</v>
      </c>
      <c r="D10" s="1">
        <v>20.645163</v>
      </c>
      <c r="E10" s="1">
        <v>34.787213999999999</v>
      </c>
      <c r="F10" s="1">
        <v>4.0769190000000002</v>
      </c>
      <c r="G10" s="1">
        <v>2.3599619999999999</v>
      </c>
      <c r="H10" s="1">
        <v>0.94279999999999997</v>
      </c>
      <c r="I10" s="1" t="s">
        <v>477</v>
      </c>
      <c r="J10" s="1" t="s">
        <v>477</v>
      </c>
      <c r="K10" s="14"/>
      <c r="L10" s="5">
        <v>2.2351993319835763</v>
      </c>
      <c r="M10" s="5">
        <v>3.4206639027000775E-3</v>
      </c>
      <c r="N10" s="5">
        <v>1.6483766338009616</v>
      </c>
      <c r="O10" s="5">
        <v>4.1662856364442611</v>
      </c>
      <c r="P10" s="5">
        <v>0.48827161239893202</v>
      </c>
      <c r="Q10" s="5">
        <v>0.28264050645602923</v>
      </c>
      <c r="R10" s="5">
        <v>0.11291430518234802</v>
      </c>
      <c r="S10" s="5"/>
      <c r="T10" s="5"/>
      <c r="U10" s="4"/>
      <c r="V10" s="5">
        <v>0.77952246893959554</v>
      </c>
      <c r="W10" s="5">
        <v>9.7184010301897716E-2</v>
      </c>
      <c r="X10" s="5">
        <v>2.7904482375870343E-2</v>
      </c>
      <c r="Y10" s="5">
        <v>9.538903838263639E-2</v>
      </c>
      <c r="Z10" s="14"/>
    </row>
    <row r="11" spans="1:26" x14ac:dyDescent="0.3">
      <c r="A11" s="15" t="s">
        <v>210</v>
      </c>
      <c r="B11" s="1">
        <v>37.259738999999996</v>
      </c>
      <c r="C11" s="1" t="s">
        <v>477</v>
      </c>
      <c r="D11" s="1">
        <v>20.704266000000001</v>
      </c>
      <c r="E11" s="1">
        <v>34.727714999999996</v>
      </c>
      <c r="F11" s="1">
        <v>3.7406160000000002</v>
      </c>
      <c r="G11" s="1">
        <v>2.7157679999999997</v>
      </c>
      <c r="H11" s="1">
        <v>0.88790000000000002</v>
      </c>
      <c r="I11" s="1" t="s">
        <v>477</v>
      </c>
      <c r="J11" s="1" t="s">
        <v>477</v>
      </c>
      <c r="K11" s="14"/>
      <c r="L11" s="5">
        <v>2.2346514624005058</v>
      </c>
      <c r="M11" s="5"/>
      <c r="N11" s="5">
        <v>1.6556501123041174</v>
      </c>
      <c r="O11" s="5">
        <v>4.1655868341202273</v>
      </c>
      <c r="P11" s="5">
        <v>0.44868661128725201</v>
      </c>
      <c r="Q11" s="5">
        <v>0.32575616982934297</v>
      </c>
      <c r="R11" s="5">
        <v>0.10650353903259545</v>
      </c>
      <c r="S11" s="5"/>
      <c r="T11" s="5"/>
      <c r="V11" s="5">
        <v>0.77522362422345192</v>
      </c>
      <c r="W11" s="5">
        <v>0.11141002565387047</v>
      </c>
      <c r="X11" s="5">
        <v>2.6179434084055701E-2</v>
      </c>
      <c r="Y11" s="5">
        <v>8.7186916038621803E-2</v>
      </c>
      <c r="Z11" s="14"/>
    </row>
    <row r="12" spans="1:26" x14ac:dyDescent="0.3">
      <c r="A12" s="15" t="s">
        <v>211</v>
      </c>
      <c r="B12" s="1">
        <v>36.789686999999994</v>
      </c>
      <c r="C12" s="1" t="s">
        <v>477</v>
      </c>
      <c r="D12" s="1">
        <v>20.346678000000001</v>
      </c>
      <c r="E12" s="1">
        <v>35.280234</v>
      </c>
      <c r="F12" s="1">
        <v>3.7924919999999998</v>
      </c>
      <c r="G12" s="1">
        <v>2.3328359999999999</v>
      </c>
      <c r="H12" s="1">
        <v>0.94589999999999996</v>
      </c>
      <c r="I12" s="1" t="s">
        <v>477</v>
      </c>
      <c r="J12" s="1" t="s">
        <v>477</v>
      </c>
      <c r="K12" s="14"/>
      <c r="L12" s="5">
        <v>2.2186611372746294</v>
      </c>
      <c r="M12" s="5"/>
      <c r="N12" s="5">
        <v>1.6360521088873154</v>
      </c>
      <c r="O12" s="5">
        <v>4.2552623016202915</v>
      </c>
      <c r="P12" s="5">
        <v>0.45742463717209308</v>
      </c>
      <c r="Q12" s="5">
        <v>0.28137084030289239</v>
      </c>
      <c r="R12" s="5">
        <v>0.11408803612534525</v>
      </c>
      <c r="S12" s="5"/>
      <c r="T12" s="5"/>
      <c r="V12" s="5">
        <v>0.78791682005705066</v>
      </c>
      <c r="W12" s="5">
        <v>9.5744523180093341E-2</v>
      </c>
      <c r="X12" s="5">
        <v>2.7902270725007446E-2</v>
      </c>
      <c r="Y12" s="5">
        <v>8.8436386037848577E-2</v>
      </c>
      <c r="Z12" s="14"/>
    </row>
    <row r="13" spans="1:26" x14ac:dyDescent="0.3">
      <c r="A13" s="15"/>
      <c r="B13" s="1"/>
      <c r="C13" s="1"/>
      <c r="D13" s="1"/>
      <c r="E13" s="1"/>
      <c r="F13" s="1"/>
      <c r="G13" s="1"/>
      <c r="H13" s="1"/>
      <c r="I13" s="1"/>
      <c r="J13" s="1"/>
      <c r="K13" s="14"/>
      <c r="L13" s="5"/>
      <c r="M13" s="5"/>
      <c r="N13" s="5"/>
      <c r="O13" s="5"/>
      <c r="P13" s="5"/>
      <c r="Q13" s="5"/>
      <c r="R13" s="5"/>
      <c r="S13" s="5"/>
      <c r="T13" s="5"/>
      <c r="V13" s="5"/>
      <c r="W13" s="5"/>
      <c r="X13" s="5"/>
      <c r="Y13" s="5"/>
      <c r="Z13" s="14"/>
    </row>
    <row r="14" spans="1:26" x14ac:dyDescent="0.3">
      <c r="A14" s="35" t="s">
        <v>212</v>
      </c>
      <c r="B14" s="1">
        <v>36.447222319999995</v>
      </c>
      <c r="C14" s="1" t="s">
        <v>477</v>
      </c>
      <c r="D14" s="1">
        <v>20.709365160000001</v>
      </c>
      <c r="E14" s="1">
        <v>37.112762279999998</v>
      </c>
      <c r="F14" s="1">
        <v>2.2328000000000001</v>
      </c>
      <c r="G14" s="1">
        <v>2.3517000000000001</v>
      </c>
      <c r="H14" s="1">
        <v>1.1339999999999999</v>
      </c>
      <c r="I14" s="1" t="s">
        <v>477</v>
      </c>
      <c r="J14" s="1" t="s">
        <v>477</v>
      </c>
      <c r="K14" s="34"/>
      <c r="L14" s="5">
        <v>2.1859382027522245</v>
      </c>
      <c r="M14" s="5"/>
      <c r="N14" s="5">
        <v>1.6560710556772709</v>
      </c>
      <c r="O14" s="5">
        <v>4.4517085096493991</v>
      </c>
      <c r="P14" s="5">
        <v>0.26782632576238352</v>
      </c>
      <c r="Q14" s="5">
        <v>0.28208848544222381</v>
      </c>
      <c r="R14" s="5">
        <v>0.13602429837627325</v>
      </c>
      <c r="S14" s="5"/>
      <c r="T14" s="5"/>
      <c r="V14" s="5">
        <v>0.81992316058284709</v>
      </c>
      <c r="W14" s="5">
        <v>9.5480044081390644E-2</v>
      </c>
      <c r="X14" s="5">
        <v>3.3090881544763563E-2</v>
      </c>
      <c r="Y14" s="5">
        <v>5.1505913790998684E-2</v>
      </c>
      <c r="Z14" s="34"/>
    </row>
    <row r="15" spans="1:26" x14ac:dyDescent="0.3">
      <c r="A15" s="35" t="s">
        <v>213</v>
      </c>
      <c r="B15" s="1">
        <v>36.283973839999994</v>
      </c>
      <c r="C15" s="1" t="s">
        <v>477</v>
      </c>
      <c r="D15" s="1">
        <v>20.686961910000001</v>
      </c>
      <c r="E15" s="1">
        <v>35.629745879999994</v>
      </c>
      <c r="F15" s="1">
        <v>1.9677</v>
      </c>
      <c r="G15" s="1">
        <v>3.1261000000000001</v>
      </c>
      <c r="H15" s="1">
        <v>1.4968999999999999</v>
      </c>
      <c r="I15" s="1" t="s">
        <v>477</v>
      </c>
      <c r="J15" s="1" t="s">
        <v>477</v>
      </c>
      <c r="K15" s="34"/>
      <c r="L15" s="5">
        <v>2.1940935224046316</v>
      </c>
      <c r="M15" s="5"/>
      <c r="N15" s="5">
        <v>1.6679220170356936</v>
      </c>
      <c r="O15" s="5">
        <v>4.3090646567521125</v>
      </c>
      <c r="P15" s="5">
        <v>0.23797381417335928</v>
      </c>
      <c r="Q15" s="5">
        <v>0.37807081388795977</v>
      </c>
      <c r="R15" s="5">
        <v>0.18103522002139627</v>
      </c>
      <c r="S15" s="5"/>
      <c r="T15" s="5"/>
      <c r="V15" s="5">
        <v>0.78468635401208942</v>
      </c>
      <c r="W15" s="5">
        <v>0.1265222944055184</v>
      </c>
      <c r="X15" s="5">
        <v>4.3543323260842065E-2</v>
      </c>
      <c r="Y15" s="5">
        <v>4.524802832155015E-2</v>
      </c>
      <c r="Z15" s="34"/>
    </row>
    <row r="16" spans="1:26" x14ac:dyDescent="0.3">
      <c r="A16" s="35" t="s">
        <v>214</v>
      </c>
      <c r="B16" s="1">
        <v>36.216392479999996</v>
      </c>
      <c r="C16" s="1" t="s">
        <v>477</v>
      </c>
      <c r="D16" s="1">
        <v>20.793402239999999</v>
      </c>
      <c r="E16" s="1">
        <v>35.375730239999996</v>
      </c>
      <c r="F16" s="1">
        <v>2.0487000000000002</v>
      </c>
      <c r="G16" s="1">
        <v>2.8033999999999999</v>
      </c>
      <c r="H16" s="1">
        <v>1.6444000000000001</v>
      </c>
      <c r="I16" s="1" t="s">
        <v>477</v>
      </c>
      <c r="J16" s="1" t="s">
        <v>477</v>
      </c>
      <c r="K16" s="34"/>
      <c r="L16" s="5">
        <v>2.1973871823796678</v>
      </c>
      <c r="M16" s="5"/>
      <c r="N16" s="5">
        <v>1.6821537589816724</v>
      </c>
      <c r="O16" s="5">
        <v>4.292761971785259</v>
      </c>
      <c r="P16" s="5">
        <v>0.24860494446139417</v>
      </c>
      <c r="Q16" s="5">
        <v>0.3401860210392309</v>
      </c>
      <c r="R16" s="5">
        <v>0.19954408682204156</v>
      </c>
      <c r="S16" s="5"/>
      <c r="T16" s="5"/>
      <c r="V16" s="5">
        <v>0.78895529980405066</v>
      </c>
      <c r="W16" s="5">
        <v>0.11489810623969185</v>
      </c>
      <c r="X16" s="5">
        <v>4.8439523296458509E-2</v>
      </c>
      <c r="Y16" s="5">
        <v>4.7707070659799122E-2</v>
      </c>
      <c r="Z16" s="34"/>
    </row>
    <row r="17" spans="1:26" x14ac:dyDescent="0.3">
      <c r="A17" s="35" t="s">
        <v>215</v>
      </c>
      <c r="B17" s="1">
        <v>35.94616456</v>
      </c>
      <c r="C17" s="1" t="s">
        <v>477</v>
      </c>
      <c r="D17" s="1">
        <v>20.729378730000001</v>
      </c>
      <c r="E17" s="1">
        <v>35.273137319999996</v>
      </c>
      <c r="F17" s="1">
        <v>1.9365000000000001</v>
      </c>
      <c r="G17" s="1">
        <v>2.9053</v>
      </c>
      <c r="H17" s="1">
        <v>1.7030000000000001</v>
      </c>
      <c r="I17" s="1" t="s">
        <v>477</v>
      </c>
      <c r="J17" s="1" t="s">
        <v>477</v>
      </c>
      <c r="K17" s="34"/>
      <c r="L17" s="5">
        <v>2.189514487304498</v>
      </c>
      <c r="M17" s="5"/>
      <c r="N17" s="5">
        <v>1.6835277828282338</v>
      </c>
      <c r="O17" s="5">
        <v>4.2970395378850377</v>
      </c>
      <c r="P17" s="5">
        <v>0.23590805063989065</v>
      </c>
      <c r="Q17" s="5">
        <v>0.35392907798816126</v>
      </c>
      <c r="R17" s="5">
        <v>0.20746264406905951</v>
      </c>
      <c r="S17" s="5"/>
      <c r="T17" s="5"/>
      <c r="V17" s="5">
        <v>0.78587995784349951</v>
      </c>
      <c r="W17" s="5">
        <v>0.11895533529471741</v>
      </c>
      <c r="X17" s="5">
        <v>5.0115512971179582E-2</v>
      </c>
      <c r="Y17" s="5">
        <v>4.5049193890603703E-2</v>
      </c>
      <c r="Z17" s="34"/>
    </row>
    <row r="18" spans="1:26" x14ac:dyDescent="0.3">
      <c r="A18" s="35" t="s">
        <v>216</v>
      </c>
      <c r="B18" s="1">
        <v>36.377690559999998</v>
      </c>
      <c r="C18" s="1" t="s">
        <v>477</v>
      </c>
      <c r="D18" s="1">
        <v>20.898349020000001</v>
      </c>
      <c r="E18" s="1">
        <v>35.424761399999994</v>
      </c>
      <c r="F18" s="1">
        <v>1.9802</v>
      </c>
      <c r="G18" s="1">
        <v>3.1789000000000001</v>
      </c>
      <c r="H18" s="1">
        <v>1.5552999999999999</v>
      </c>
      <c r="I18" s="1" t="s">
        <v>477</v>
      </c>
      <c r="J18" s="1" t="s">
        <v>477</v>
      </c>
      <c r="K18" s="34"/>
      <c r="L18" s="5">
        <v>2.1948096836900897</v>
      </c>
      <c r="M18" s="5"/>
      <c r="N18" s="5">
        <v>1.6811731987797487</v>
      </c>
      <c r="O18" s="5">
        <v>4.2746314109683219</v>
      </c>
      <c r="P18" s="5">
        <v>0.23894656690614918</v>
      </c>
      <c r="Q18" s="5">
        <v>0.38359117338549525</v>
      </c>
      <c r="R18" s="5">
        <v>0.18767477805733451</v>
      </c>
      <c r="S18" s="5"/>
      <c r="T18" s="5"/>
      <c r="V18" s="5">
        <v>0.78047726029648823</v>
      </c>
      <c r="W18" s="5">
        <v>0.1287096187769074</v>
      </c>
      <c r="X18" s="5">
        <v>4.525982812388174E-2</v>
      </c>
      <c r="Y18" s="5">
        <v>4.5553292802722536E-2</v>
      </c>
      <c r="Z18" s="34"/>
    </row>
    <row r="19" spans="1:26" x14ac:dyDescent="0.3">
      <c r="A19" s="35" t="s">
        <v>217</v>
      </c>
      <c r="B19" s="1">
        <v>36.16129368</v>
      </c>
      <c r="C19" s="1" t="s">
        <v>477</v>
      </c>
      <c r="D19" s="1">
        <v>20.824268940000003</v>
      </c>
      <c r="E19" s="1">
        <v>36.132239759999997</v>
      </c>
      <c r="F19" s="1">
        <v>2.0478999999999998</v>
      </c>
      <c r="G19" s="1">
        <v>2.8494000000000002</v>
      </c>
      <c r="H19" s="1">
        <v>1.4154</v>
      </c>
      <c r="I19" s="1" t="s">
        <v>477</v>
      </c>
      <c r="J19" s="1" t="s">
        <v>477</v>
      </c>
      <c r="K19" s="14"/>
      <c r="L19" s="5">
        <v>2.1815802708360708</v>
      </c>
      <c r="M19" s="5"/>
      <c r="N19" s="5">
        <v>1.6750807157180365</v>
      </c>
      <c r="O19" s="5">
        <v>4.3596549448191446</v>
      </c>
      <c r="P19" s="5">
        <v>0.24709615071742586</v>
      </c>
      <c r="Q19" s="5">
        <v>0.34380378526990246</v>
      </c>
      <c r="R19" s="5">
        <v>0.17077977036253947</v>
      </c>
      <c r="S19" s="5"/>
      <c r="T19" s="5"/>
      <c r="V19" s="5">
        <v>0.79627751842604932</v>
      </c>
      <c r="W19" s="5">
        <v>0.11539946839383729</v>
      </c>
      <c r="X19" s="5">
        <v>4.1199711055091209E-2</v>
      </c>
      <c r="Y19" s="5">
        <v>4.7123302125022172E-2</v>
      </c>
      <c r="Z19" s="14"/>
    </row>
    <row r="20" spans="1:26" x14ac:dyDescent="0.3">
      <c r="A20" s="35" t="s">
        <v>218</v>
      </c>
      <c r="B20" s="1">
        <v>35.52370792</v>
      </c>
      <c r="C20" s="1" t="s">
        <v>477</v>
      </c>
      <c r="D20" s="1">
        <v>20.65241112</v>
      </c>
      <c r="E20" s="1">
        <v>35.705054519999997</v>
      </c>
      <c r="F20" s="1">
        <v>2.0421</v>
      </c>
      <c r="G20" s="1">
        <v>2.9028999999999998</v>
      </c>
      <c r="H20" s="1">
        <v>1.4179999999999999</v>
      </c>
      <c r="I20" s="1" t="s">
        <v>477</v>
      </c>
      <c r="J20" s="1" t="s">
        <v>477</v>
      </c>
      <c r="K20" s="34"/>
      <c r="L20" s="5">
        <v>2.1685816959328093</v>
      </c>
      <c r="M20" s="5"/>
      <c r="N20" s="5">
        <v>1.6809972214451276</v>
      </c>
      <c r="O20" s="5">
        <v>4.3593043754738208</v>
      </c>
      <c r="P20" s="5">
        <v>0.24932423671748224</v>
      </c>
      <c r="Q20" s="5">
        <v>0.354421099244493</v>
      </c>
      <c r="R20" s="5">
        <v>0.17312656954379796</v>
      </c>
      <c r="S20" s="5"/>
      <c r="T20" s="5"/>
      <c r="V20" s="5">
        <v>0.79265384460366517</v>
      </c>
      <c r="W20" s="5">
        <v>0.11843137254836768</v>
      </c>
      <c r="X20" s="5">
        <v>4.157914060748634E-2</v>
      </c>
      <c r="Y20" s="5">
        <v>4.7335642240480709E-2</v>
      </c>
      <c r="Z20" s="34"/>
    </row>
    <row r="21" spans="1:26" x14ac:dyDescent="0.3">
      <c r="A21" s="35" t="s">
        <v>219</v>
      </c>
      <c r="B21" s="1">
        <v>36.326297520000004</v>
      </c>
      <c r="C21" s="1" t="s">
        <v>477</v>
      </c>
      <c r="D21" s="1">
        <v>20.472189420000003</v>
      </c>
      <c r="E21" s="1">
        <v>35.991891840000001</v>
      </c>
      <c r="F21" s="1">
        <v>1.9790000000000001</v>
      </c>
      <c r="G21" s="1">
        <v>2.9308999999999998</v>
      </c>
      <c r="H21" s="1">
        <v>1.2727999999999999</v>
      </c>
      <c r="I21" s="1" t="s">
        <v>477</v>
      </c>
      <c r="J21" s="1" t="s">
        <v>477</v>
      </c>
      <c r="K21" s="34"/>
      <c r="L21" s="5">
        <v>2.2014563919724686</v>
      </c>
      <c r="M21" s="5"/>
      <c r="N21" s="5">
        <v>1.6542150942309097</v>
      </c>
      <c r="O21" s="5">
        <v>4.3623812917749696</v>
      </c>
      <c r="P21" s="5">
        <v>0.23986381751759189</v>
      </c>
      <c r="Q21" s="5">
        <v>0.35523843494811014</v>
      </c>
      <c r="R21" s="5">
        <v>0.15426915964446231</v>
      </c>
      <c r="S21" s="5"/>
      <c r="T21" s="5"/>
      <c r="V21" s="5">
        <v>0.79759405358537716</v>
      </c>
      <c r="W21" s="5">
        <v>0.11936006608872077</v>
      </c>
      <c r="X21" s="5">
        <v>3.7254848965083916E-2</v>
      </c>
      <c r="Y21" s="5">
        <v>4.5791031360818121E-2</v>
      </c>
      <c r="Z21" s="34"/>
    </row>
    <row r="22" spans="1:26" x14ac:dyDescent="0.3">
      <c r="A22" s="35" t="s">
        <v>220</v>
      </c>
      <c r="B22" s="1">
        <v>35.961962799999995</v>
      </c>
      <c r="C22" s="1" t="s">
        <v>477</v>
      </c>
      <c r="D22" s="1">
        <v>20.680091580000003</v>
      </c>
      <c r="E22" s="1">
        <v>36.762999959999995</v>
      </c>
      <c r="F22" s="1">
        <v>2.4586000000000001</v>
      </c>
      <c r="G22" s="1">
        <v>2.2229999999999999</v>
      </c>
      <c r="H22" s="1">
        <v>1.0707</v>
      </c>
      <c r="I22" s="1" t="s">
        <v>477</v>
      </c>
      <c r="J22" s="1" t="s">
        <v>477</v>
      </c>
      <c r="K22" s="14"/>
      <c r="L22" s="5">
        <v>2.1750890220759458</v>
      </c>
      <c r="M22" s="5"/>
      <c r="N22" s="5">
        <v>1.6677265521292481</v>
      </c>
      <c r="O22" s="5">
        <v>4.4470763776872841</v>
      </c>
      <c r="P22" s="5">
        <v>0.29740722993439733</v>
      </c>
      <c r="Q22" s="5">
        <v>0.26890761902878269</v>
      </c>
      <c r="R22" s="5">
        <v>0.12951839302479426</v>
      </c>
      <c r="S22" s="5"/>
      <c r="T22" s="5"/>
      <c r="V22" s="5">
        <v>0.82006107390036287</v>
      </c>
      <c r="W22" s="5">
        <v>9.1128775316311653E-2</v>
      </c>
      <c r="X22" s="5">
        <v>3.1546302575242664E-2</v>
      </c>
      <c r="Y22" s="5">
        <v>5.7263848208082828E-2</v>
      </c>
      <c r="Z22" s="14"/>
    </row>
    <row r="23" spans="1:26" x14ac:dyDescent="0.3">
      <c r="A23" s="24"/>
      <c r="B23" s="1"/>
      <c r="C23" s="1"/>
      <c r="D23" s="1"/>
      <c r="E23" s="1"/>
      <c r="F23" s="1"/>
      <c r="G23" s="1"/>
      <c r="H23" s="1"/>
      <c r="I23" s="1"/>
      <c r="J23" s="1"/>
      <c r="K23" s="14"/>
      <c r="L23" s="5"/>
      <c r="M23" s="5"/>
      <c r="N23" s="5"/>
      <c r="O23" s="5"/>
      <c r="P23" s="5"/>
      <c r="Q23" s="5"/>
      <c r="R23" s="5"/>
      <c r="S23" s="5"/>
      <c r="T23" s="5"/>
      <c r="V23" s="5"/>
      <c r="W23" s="5"/>
      <c r="X23" s="5"/>
      <c r="Y23" s="5"/>
      <c r="Z23" s="14"/>
    </row>
    <row r="24" spans="1:26" x14ac:dyDescent="0.3">
      <c r="A24" s="35" t="s">
        <v>221</v>
      </c>
      <c r="B24" s="1">
        <v>36.508952479999998</v>
      </c>
      <c r="C24" s="1" t="s">
        <v>477</v>
      </c>
      <c r="D24" s="1">
        <v>20.68228212</v>
      </c>
      <c r="E24" s="1">
        <v>36.978958559999995</v>
      </c>
      <c r="F24" s="1">
        <v>2.3228</v>
      </c>
      <c r="G24" s="1">
        <v>2.0457000000000001</v>
      </c>
      <c r="H24" s="1">
        <v>1.0105999999999999</v>
      </c>
      <c r="I24" s="1" t="s">
        <v>477</v>
      </c>
      <c r="J24" s="1" t="s">
        <v>477</v>
      </c>
      <c r="K24" s="14"/>
      <c r="L24" s="5">
        <v>2.1999000739880579</v>
      </c>
      <c r="M24" s="5"/>
      <c r="N24" s="5">
        <v>1.6616546855990901</v>
      </c>
      <c r="O24" s="5">
        <v>4.4564419489553826</v>
      </c>
      <c r="P24" s="5">
        <v>0.27992739011938156</v>
      </c>
      <c r="Q24" s="5">
        <v>0.24653326242776774</v>
      </c>
      <c r="R24" s="5">
        <v>0.12179034805176812</v>
      </c>
      <c r="S24" s="5"/>
      <c r="T24" s="5"/>
      <c r="V24" s="5">
        <v>0.83101505627647154</v>
      </c>
      <c r="W24" s="5">
        <v>8.4484488468337268E-2</v>
      </c>
      <c r="X24" s="5">
        <v>2.9997075649943788E-2</v>
      </c>
      <c r="Y24" s="5">
        <v>5.4503379605247308E-2</v>
      </c>
      <c r="Z24" s="14"/>
    </row>
    <row r="25" spans="1:26" x14ac:dyDescent="0.3">
      <c r="A25" s="35" t="s">
        <v>222</v>
      </c>
      <c r="B25" s="1">
        <v>36.628414479999996</v>
      </c>
      <c r="C25" s="1" t="s">
        <v>477</v>
      </c>
      <c r="D25" s="1">
        <v>20.946540899999999</v>
      </c>
      <c r="E25" s="1">
        <v>36.492875519999998</v>
      </c>
      <c r="F25" s="1">
        <v>2.1688999999999998</v>
      </c>
      <c r="G25" s="1">
        <v>2.6175999999999999</v>
      </c>
      <c r="H25" s="1">
        <v>0.99219999999999997</v>
      </c>
      <c r="I25" s="1" t="s">
        <v>477</v>
      </c>
      <c r="J25" s="1" t="s">
        <v>477</v>
      </c>
      <c r="K25" s="34"/>
      <c r="L25" s="5">
        <v>2.2010828508414413</v>
      </c>
      <c r="M25" s="5"/>
      <c r="N25" s="5">
        <v>1.67829894228203</v>
      </c>
      <c r="O25" s="5">
        <v>4.3858760268655477</v>
      </c>
      <c r="P25" s="5">
        <v>0.26066804490249951</v>
      </c>
      <c r="Q25" s="5">
        <v>0.31459480581713439</v>
      </c>
      <c r="R25" s="5">
        <v>0.11924700730889393</v>
      </c>
      <c r="S25" s="5"/>
      <c r="T25" s="5"/>
      <c r="V25" s="5">
        <v>0.81314903312032827</v>
      </c>
      <c r="W25" s="5">
        <v>0.10718799899306897</v>
      </c>
      <c r="X25" s="5">
        <v>2.9201603173205009E-2</v>
      </c>
      <c r="Y25" s="5">
        <v>5.0461364713397787E-2</v>
      </c>
      <c r="Z25" s="34"/>
    </row>
    <row r="26" spans="1:26" x14ac:dyDescent="0.3">
      <c r="A26" s="35" t="s">
        <v>223</v>
      </c>
      <c r="B26" s="1">
        <v>37.020054799999997</v>
      </c>
      <c r="C26" s="1" t="s">
        <v>477</v>
      </c>
      <c r="D26" s="1">
        <v>20.885803199999998</v>
      </c>
      <c r="E26" s="1">
        <v>36.263828519999997</v>
      </c>
      <c r="F26" s="1">
        <v>2.0019</v>
      </c>
      <c r="G26" s="1">
        <v>2.7888999999999999</v>
      </c>
      <c r="H26" s="1">
        <v>1.0027999999999999</v>
      </c>
      <c r="I26" s="1" t="s">
        <v>477</v>
      </c>
      <c r="J26" s="1" t="s">
        <v>477</v>
      </c>
      <c r="K26" s="34"/>
      <c r="L26" s="5">
        <v>2.2217701388800291</v>
      </c>
      <c r="M26" s="5"/>
      <c r="N26" s="5">
        <v>1.671290660408385</v>
      </c>
      <c r="O26" s="5">
        <v>4.3527699654945922</v>
      </c>
      <c r="P26" s="5">
        <v>0.24028930616407029</v>
      </c>
      <c r="Q26" s="5">
        <v>0.33475340724360642</v>
      </c>
      <c r="R26" s="5">
        <v>0.12036670973641525</v>
      </c>
      <c r="S26" s="5"/>
      <c r="T26" s="5"/>
      <c r="V26" s="5">
        <v>0.80939100250836982</v>
      </c>
      <c r="W26" s="5">
        <v>0.11439274444535535</v>
      </c>
      <c r="X26" s="5">
        <v>2.9562724299480446E-2</v>
      </c>
      <c r="Y26" s="5">
        <v>4.6653528746794543E-2</v>
      </c>
      <c r="Z26" s="34"/>
    </row>
    <row r="27" spans="1:26" x14ac:dyDescent="0.3">
      <c r="A27" s="35" t="s">
        <v>224</v>
      </c>
      <c r="B27" s="1">
        <v>37.030586959999994</v>
      </c>
      <c r="C27" s="1" t="s">
        <v>477</v>
      </c>
      <c r="D27" s="1">
        <v>20.877439320000001</v>
      </c>
      <c r="E27" s="1">
        <v>36.258391799999998</v>
      </c>
      <c r="F27" s="1">
        <v>2.0669</v>
      </c>
      <c r="G27" s="1">
        <v>2.8441999999999998</v>
      </c>
      <c r="H27" s="1">
        <v>1.0097</v>
      </c>
      <c r="I27" s="1" t="s">
        <v>477</v>
      </c>
      <c r="J27" s="1" t="s">
        <v>477</v>
      </c>
      <c r="K27" s="34"/>
      <c r="L27" s="5">
        <v>2.2198990642582159</v>
      </c>
      <c r="M27" s="5"/>
      <c r="N27" s="5">
        <v>1.6687397028709583</v>
      </c>
      <c r="O27" s="5">
        <v>4.3472154581439435</v>
      </c>
      <c r="P27" s="5">
        <v>0.24781186325086038</v>
      </c>
      <c r="Q27" s="5">
        <v>0.34100658060772027</v>
      </c>
      <c r="R27" s="5">
        <v>0.12105841517460629</v>
      </c>
      <c r="S27" s="5"/>
      <c r="T27" s="5"/>
      <c r="V27" s="5">
        <v>0.80615377839990843</v>
      </c>
      <c r="W27" s="5">
        <v>0.11621182077919601</v>
      </c>
      <c r="X27" s="5">
        <v>2.9651530885922317E-2</v>
      </c>
      <c r="Y27" s="5">
        <v>4.7982869934973187E-2</v>
      </c>
      <c r="Z27" s="34"/>
    </row>
    <row r="28" spans="1:26" x14ac:dyDescent="0.3">
      <c r="A28" s="35" t="s">
        <v>225</v>
      </c>
      <c r="B28" s="1">
        <v>37.000160719999997</v>
      </c>
      <c r="C28" s="1" t="s">
        <v>477</v>
      </c>
      <c r="D28" s="1">
        <v>21.01813173</v>
      </c>
      <c r="E28" s="1">
        <v>36.558921599999998</v>
      </c>
      <c r="F28" s="1">
        <v>2.0941000000000001</v>
      </c>
      <c r="G28" s="1">
        <v>2.7673999999999999</v>
      </c>
      <c r="H28" s="1">
        <v>0.93769999999999998</v>
      </c>
      <c r="I28" s="1" t="s">
        <v>477</v>
      </c>
      <c r="J28" s="1" t="s">
        <v>477</v>
      </c>
      <c r="K28" s="14"/>
      <c r="L28" s="5">
        <v>2.2109554699114686</v>
      </c>
      <c r="M28" s="5"/>
      <c r="N28" s="5">
        <v>1.6745928454177197</v>
      </c>
      <c r="O28" s="5">
        <v>4.3691781934283744</v>
      </c>
      <c r="P28" s="5">
        <v>0.25026712097706844</v>
      </c>
      <c r="Q28" s="5">
        <v>0.33073359944221342</v>
      </c>
      <c r="R28" s="5">
        <v>0.11206507776142355</v>
      </c>
      <c r="S28" s="5"/>
      <c r="T28" s="5"/>
      <c r="V28" s="5">
        <v>0.81116389651862053</v>
      </c>
      <c r="W28" s="5">
        <v>0.11284127639741086</v>
      </c>
      <c r="X28" s="5">
        <v>2.7480495559465773E-2</v>
      </c>
      <c r="Y28" s="5">
        <v>4.8514331524502845E-2</v>
      </c>
      <c r="Z28" s="14"/>
    </row>
    <row r="29" spans="1:26" x14ac:dyDescent="0.3">
      <c r="A29" s="35" t="s">
        <v>226</v>
      </c>
      <c r="B29" s="1">
        <v>36.853978240000004</v>
      </c>
      <c r="C29" s="1" t="s">
        <v>477</v>
      </c>
      <c r="D29" s="1">
        <v>20.89366923</v>
      </c>
      <c r="E29" s="1">
        <v>36.748904760000002</v>
      </c>
      <c r="F29" s="1">
        <v>2.0691000000000002</v>
      </c>
      <c r="G29" s="1">
        <v>2.7256</v>
      </c>
      <c r="H29" s="1">
        <v>0.98729999999999996</v>
      </c>
      <c r="I29" s="1" t="s">
        <v>477</v>
      </c>
      <c r="J29" s="1" t="s">
        <v>477</v>
      </c>
      <c r="K29" s="34"/>
      <c r="L29" s="5">
        <v>2.2047731479771162</v>
      </c>
      <c r="M29" s="5"/>
      <c r="N29" s="5">
        <v>1.666606178615891</v>
      </c>
      <c r="O29" s="5">
        <v>4.396974345878184</v>
      </c>
      <c r="P29" s="5">
        <v>0.24756600716327176</v>
      </c>
      <c r="Q29" s="5">
        <v>0.32611565855889685</v>
      </c>
      <c r="R29" s="5">
        <v>0.1181295823654237</v>
      </c>
      <c r="S29" s="5"/>
      <c r="T29" s="5"/>
      <c r="V29" s="5">
        <v>0.81262820203381647</v>
      </c>
      <c r="W29" s="5">
        <v>0.11076190790257183</v>
      </c>
      <c r="X29" s="5">
        <v>2.8836466001046272E-2</v>
      </c>
      <c r="Y29" s="5">
        <v>4.7773424062565364E-2</v>
      </c>
      <c r="Z29" s="34"/>
    </row>
    <row r="30" spans="1:26" x14ac:dyDescent="0.3">
      <c r="A30" s="35" t="s">
        <v>227</v>
      </c>
      <c r="B30" s="1">
        <v>36.699701600000004</v>
      </c>
      <c r="C30" s="1" t="s">
        <v>477</v>
      </c>
      <c r="D30" s="1">
        <v>20.778865020000001</v>
      </c>
      <c r="E30" s="1">
        <v>37.115581319999997</v>
      </c>
      <c r="F30" s="1">
        <v>2.1406999999999998</v>
      </c>
      <c r="G30" s="1">
        <v>2.1814</v>
      </c>
      <c r="H30" s="1">
        <v>1.0124</v>
      </c>
      <c r="I30" s="1" t="s">
        <v>477</v>
      </c>
      <c r="J30" s="1" t="s">
        <v>477</v>
      </c>
      <c r="K30" s="34"/>
      <c r="L30" s="5">
        <v>2.2035543774415252</v>
      </c>
      <c r="M30" s="5"/>
      <c r="N30" s="5">
        <v>1.6634961403641706</v>
      </c>
      <c r="O30" s="5">
        <v>4.4570499553583769</v>
      </c>
      <c r="P30" s="5">
        <v>0.25706742290182938</v>
      </c>
      <c r="Q30" s="5">
        <v>0.26195491022471651</v>
      </c>
      <c r="R30" s="5">
        <v>0.12157474608577197</v>
      </c>
      <c r="S30" s="5"/>
      <c r="T30" s="5"/>
      <c r="V30" s="5">
        <v>0.83038593610826805</v>
      </c>
      <c r="W30" s="5">
        <v>8.968913678132788E-2</v>
      </c>
      <c r="X30" s="5">
        <v>2.9917221892612138E-2</v>
      </c>
      <c r="Y30" s="5">
        <v>5.0007705217791937E-2</v>
      </c>
      <c r="Z30" s="34"/>
    </row>
    <row r="31" spans="1:26" x14ac:dyDescent="0.3">
      <c r="A31" s="35" t="s">
        <v>228</v>
      </c>
      <c r="B31" s="1">
        <v>36.798099279999995</v>
      </c>
      <c r="C31" s="1" t="s">
        <v>477</v>
      </c>
      <c r="D31" s="1">
        <v>20.736846480000001</v>
      </c>
      <c r="E31" s="1">
        <v>36.780014879999996</v>
      </c>
      <c r="F31" s="1">
        <v>2.1307</v>
      </c>
      <c r="G31" s="1">
        <v>2.7170000000000001</v>
      </c>
      <c r="H31" s="1">
        <v>1.0511999999999999</v>
      </c>
      <c r="I31" s="1" t="s">
        <v>477</v>
      </c>
      <c r="J31" s="1" t="s">
        <v>477</v>
      </c>
      <c r="K31" s="34"/>
      <c r="L31" s="5">
        <v>2.2023193602900868</v>
      </c>
      <c r="M31" s="5"/>
      <c r="N31" s="5">
        <v>1.6547651234833867</v>
      </c>
      <c r="O31" s="5">
        <v>4.4024740639800495</v>
      </c>
      <c r="P31" s="5">
        <v>0.25503936087918988</v>
      </c>
      <c r="Q31" s="5">
        <v>0.32521797696004079</v>
      </c>
      <c r="R31" s="5">
        <v>0.1258259614944405</v>
      </c>
      <c r="S31" s="5"/>
      <c r="T31" s="5"/>
      <c r="V31" s="5">
        <v>0.81037683116876147</v>
      </c>
      <c r="W31" s="5">
        <v>0.11001339598782818</v>
      </c>
      <c r="X31" s="5">
        <v>3.0591859471148206E-2</v>
      </c>
      <c r="Y31" s="5">
        <v>4.9017913372262197E-2</v>
      </c>
      <c r="Z31" s="34"/>
    </row>
    <row r="32" spans="1:26" x14ac:dyDescent="0.3">
      <c r="A32" s="35" t="s">
        <v>229</v>
      </c>
      <c r="B32" s="1">
        <v>36.872994639999995</v>
      </c>
      <c r="C32" s="1" t="s">
        <v>477</v>
      </c>
      <c r="D32" s="1">
        <v>20.911790969999998</v>
      </c>
      <c r="E32" s="1">
        <v>36.585601799999999</v>
      </c>
      <c r="F32" s="1">
        <v>2.0714000000000001</v>
      </c>
      <c r="G32" s="1">
        <v>2.71</v>
      </c>
      <c r="H32" s="1">
        <v>1.0521</v>
      </c>
      <c r="I32" s="1" t="s">
        <v>477</v>
      </c>
      <c r="J32" s="1" t="s">
        <v>477</v>
      </c>
      <c r="K32" s="34"/>
      <c r="L32" s="5">
        <v>2.2069464540846027</v>
      </c>
      <c r="M32" s="5"/>
      <c r="N32" s="5">
        <v>1.6688348163883555</v>
      </c>
      <c r="O32" s="5">
        <v>4.3794904618607493</v>
      </c>
      <c r="P32" s="5">
        <v>0.24795755970586103</v>
      </c>
      <c r="Q32" s="5">
        <v>0.32440136468228409</v>
      </c>
      <c r="R32" s="5">
        <v>0.12594194678311113</v>
      </c>
      <c r="S32" s="5"/>
      <c r="T32" s="5"/>
      <c r="V32" s="5">
        <v>0.81088156103738684</v>
      </c>
      <c r="W32" s="5">
        <v>0.11038176392591992</v>
      </c>
      <c r="X32" s="5">
        <v>3.0799924390765211E-2</v>
      </c>
      <c r="Y32" s="5">
        <v>4.7936750645928089E-2</v>
      </c>
      <c r="Z32" s="34"/>
    </row>
    <row r="33" spans="1:26" x14ac:dyDescent="0.3">
      <c r="A33" s="24"/>
      <c r="B33" s="1"/>
      <c r="C33" s="1"/>
      <c r="D33" s="1"/>
      <c r="E33" s="1"/>
      <c r="F33" s="1"/>
      <c r="G33" s="1"/>
      <c r="H33" s="1"/>
      <c r="I33" s="1"/>
      <c r="J33" s="1"/>
      <c r="K33" s="34"/>
      <c r="L33" s="5"/>
      <c r="M33" s="5"/>
      <c r="N33" s="5"/>
      <c r="O33" s="5"/>
      <c r="P33" s="5"/>
      <c r="Q33" s="5"/>
      <c r="R33" s="5"/>
      <c r="S33" s="5"/>
      <c r="T33" s="5"/>
      <c r="V33" s="5"/>
      <c r="W33" s="5"/>
      <c r="X33" s="5"/>
      <c r="Y33" s="5"/>
      <c r="Z33" s="34"/>
    </row>
    <row r="34" spans="1:26" x14ac:dyDescent="0.3">
      <c r="A34" s="15" t="s">
        <v>230</v>
      </c>
      <c r="B34" s="1">
        <v>36.799999999999997</v>
      </c>
      <c r="C34" s="1" t="s">
        <v>477</v>
      </c>
      <c r="D34" s="1">
        <v>21.07</v>
      </c>
      <c r="E34" s="1">
        <v>36.08</v>
      </c>
      <c r="F34" s="1">
        <v>2.04</v>
      </c>
      <c r="G34" s="1">
        <v>2.57</v>
      </c>
      <c r="H34" s="1">
        <v>1.42</v>
      </c>
      <c r="I34" s="1" t="s">
        <v>477</v>
      </c>
      <c r="J34" s="1" t="s">
        <v>477</v>
      </c>
      <c r="K34" s="34"/>
      <c r="L34" s="5">
        <v>2.2075584883023396</v>
      </c>
      <c r="M34" s="5"/>
      <c r="N34" s="5">
        <v>1.6852629474105179</v>
      </c>
      <c r="O34" s="5">
        <v>4.3287342531493698</v>
      </c>
      <c r="P34" s="5">
        <v>0.244751049790042</v>
      </c>
      <c r="Q34" s="5">
        <v>0.30833833233353325</v>
      </c>
      <c r="R34" s="5">
        <v>0.17036592681463705</v>
      </c>
      <c r="S34" s="5"/>
      <c r="T34" s="5"/>
      <c r="V34" s="5">
        <v>0.80520315583867197</v>
      </c>
      <c r="W34" s="5">
        <v>0.10540297768926456</v>
      </c>
      <c r="X34" s="5">
        <v>4.1857442747734591E-2</v>
      </c>
      <c r="Y34" s="5">
        <v>4.753642372432882E-2</v>
      </c>
      <c r="Z34" s="34"/>
    </row>
    <row r="35" spans="1:26" x14ac:dyDescent="0.3">
      <c r="A35" s="15" t="s">
        <v>231</v>
      </c>
      <c r="B35" s="1">
        <v>36.74</v>
      </c>
      <c r="C35" s="1" t="s">
        <v>477</v>
      </c>
      <c r="D35" s="1">
        <v>21.21</v>
      </c>
      <c r="E35" s="1">
        <v>35.549999999999997</v>
      </c>
      <c r="F35" s="1">
        <v>1.95</v>
      </c>
      <c r="G35" s="1">
        <v>3.09</v>
      </c>
      <c r="H35" s="1">
        <v>1.18</v>
      </c>
      <c r="I35" s="1" t="s">
        <v>477</v>
      </c>
      <c r="J35" s="1" t="s">
        <v>477</v>
      </c>
      <c r="K35" s="34"/>
      <c r="L35" s="5">
        <v>2.2105896510228638</v>
      </c>
      <c r="M35" s="5"/>
      <c r="N35" s="5">
        <v>1.7015643802647411</v>
      </c>
      <c r="O35" s="5">
        <v>4.2779783393501791</v>
      </c>
      <c r="P35" s="5">
        <v>0.23465703971119128</v>
      </c>
      <c r="Q35" s="5">
        <v>0.37184115523465694</v>
      </c>
      <c r="R35" s="5">
        <v>0.14199759326113115</v>
      </c>
      <c r="S35" s="5"/>
      <c r="T35" s="5"/>
      <c r="V35" s="5">
        <v>0.79311580315195407</v>
      </c>
      <c r="W35" s="5">
        <v>0.12668823775096882</v>
      </c>
      <c r="X35" s="5">
        <v>3.4771579079160474E-2</v>
      </c>
      <c r="Y35" s="5">
        <v>4.5424380017916717E-2</v>
      </c>
      <c r="Z35" s="34"/>
    </row>
    <row r="36" spans="1:26" x14ac:dyDescent="0.3">
      <c r="A36" s="15" t="s">
        <v>232</v>
      </c>
      <c r="B36" s="1">
        <v>37.01</v>
      </c>
      <c r="C36" s="1" t="s">
        <v>477</v>
      </c>
      <c r="D36" s="1">
        <v>20.92</v>
      </c>
      <c r="E36" s="1">
        <v>35.79</v>
      </c>
      <c r="F36" s="1">
        <v>2.0299999999999998</v>
      </c>
      <c r="G36" s="1">
        <v>3.02</v>
      </c>
      <c r="H36" s="1">
        <v>1.1299999999999999</v>
      </c>
      <c r="I36" s="1" t="s">
        <v>477</v>
      </c>
      <c r="J36" s="1" t="s">
        <v>477</v>
      </c>
      <c r="K36" s="14"/>
      <c r="L36" s="5">
        <v>2.2212663799139745</v>
      </c>
      <c r="M36" s="5"/>
      <c r="N36" s="5">
        <v>1.6741022306692013</v>
      </c>
      <c r="O36" s="5">
        <v>4.2960888266479946</v>
      </c>
      <c r="P36" s="5">
        <v>0.24367310193057917</v>
      </c>
      <c r="Q36" s="5">
        <v>0.3625087526257878</v>
      </c>
      <c r="R36" s="5">
        <v>0.13564069220766231</v>
      </c>
      <c r="S36" s="5"/>
      <c r="T36" s="5"/>
      <c r="V36" s="5">
        <v>0.79618146777691923</v>
      </c>
      <c r="W36" s="5">
        <v>0.12346336980464032</v>
      </c>
      <c r="X36" s="5">
        <v>3.3202762405991654E-2</v>
      </c>
      <c r="Y36" s="5">
        <v>4.7152400012448775E-2</v>
      </c>
      <c r="Z36" s="14"/>
    </row>
    <row r="37" spans="1:26" x14ac:dyDescent="0.3">
      <c r="A37" s="15" t="s">
        <v>233</v>
      </c>
      <c r="B37" s="1">
        <v>36.85</v>
      </c>
      <c r="C37" s="1" t="s">
        <v>477</v>
      </c>
      <c r="D37" s="1">
        <v>21.06</v>
      </c>
      <c r="E37" s="1">
        <v>36.200000000000003</v>
      </c>
      <c r="F37" s="1">
        <v>2.08</v>
      </c>
      <c r="G37" s="1">
        <v>2.98</v>
      </c>
      <c r="H37" s="1">
        <v>1.03</v>
      </c>
      <c r="I37" s="1" t="s">
        <v>477</v>
      </c>
      <c r="J37" s="1" t="s">
        <v>477</v>
      </c>
      <c r="K37" s="34"/>
      <c r="L37" s="5">
        <v>2.2057063048683161</v>
      </c>
      <c r="M37" s="5"/>
      <c r="N37" s="5">
        <v>1.6807661612130884</v>
      </c>
      <c r="O37" s="5">
        <v>4.3335993615323227</v>
      </c>
      <c r="P37" s="5">
        <v>0.24900239425379089</v>
      </c>
      <c r="Q37" s="5">
        <v>0.35674381484437351</v>
      </c>
      <c r="R37" s="5">
        <v>0.12330407023144453</v>
      </c>
      <c r="S37" s="5"/>
      <c r="T37" s="5"/>
      <c r="V37" s="5">
        <v>0.8007312068510507</v>
      </c>
      <c r="W37" s="5">
        <v>0.12113656804934245</v>
      </c>
      <c r="X37" s="5">
        <v>3.0092676522419145E-2</v>
      </c>
      <c r="Y37" s="5">
        <v>4.8039548577187688E-2</v>
      </c>
      <c r="Z37" s="34"/>
    </row>
    <row r="38" spans="1:26" x14ac:dyDescent="0.3">
      <c r="A38" s="15" t="s">
        <v>234</v>
      </c>
      <c r="B38" s="1">
        <v>36.837108000000001</v>
      </c>
      <c r="C38" s="1">
        <v>7.613099999999999E-2</v>
      </c>
      <c r="D38" s="1">
        <v>20.570121</v>
      </c>
      <c r="E38" s="1">
        <v>36.102626999999998</v>
      </c>
      <c r="F38" s="1">
        <v>2.706858</v>
      </c>
      <c r="G38" s="1">
        <v>2.054052</v>
      </c>
      <c r="H38" s="1">
        <v>0.96386400000000005</v>
      </c>
      <c r="I38" s="1" t="s">
        <v>477</v>
      </c>
      <c r="J38" s="1" t="s">
        <v>477</v>
      </c>
      <c r="K38" s="14"/>
      <c r="L38" s="5">
        <v>2.2335047506318184</v>
      </c>
      <c r="M38" s="5"/>
      <c r="N38" s="5">
        <v>1.657970504494706</v>
      </c>
      <c r="O38" s="5">
        <v>4.3552616846348267</v>
      </c>
      <c r="P38" s="5">
        <v>0.32120749224223433</v>
      </c>
      <c r="Q38" s="5">
        <v>0.25333104066028989</v>
      </c>
      <c r="R38" s="5">
        <v>0.1150708595924374</v>
      </c>
      <c r="S38" s="5"/>
      <c r="T38" s="5"/>
      <c r="V38" s="5">
        <v>0.82094639742840569</v>
      </c>
      <c r="W38" s="5">
        <v>8.5835758298313969E-2</v>
      </c>
      <c r="X38" s="5">
        <v>2.8949239871423268E-2</v>
      </c>
      <c r="Y38" s="5">
        <v>6.4268604401857041E-2</v>
      </c>
      <c r="Z38" s="14"/>
    </row>
    <row r="39" spans="1:26" x14ac:dyDescent="0.3">
      <c r="A39" s="15" t="s">
        <v>235</v>
      </c>
      <c r="B39" s="1">
        <v>36.863441999999999</v>
      </c>
      <c r="C39" s="1" t="s">
        <v>477</v>
      </c>
      <c r="D39" s="1">
        <v>20.523294</v>
      </c>
      <c r="E39" s="1">
        <v>35.941257</v>
      </c>
      <c r="F39" s="1">
        <v>2.650725</v>
      </c>
      <c r="G39" s="1">
        <v>2.0905830000000001</v>
      </c>
      <c r="H39" s="1">
        <v>0.94960800000000001</v>
      </c>
      <c r="I39" s="1" t="s">
        <v>477</v>
      </c>
      <c r="J39" s="1" t="s">
        <v>477</v>
      </c>
      <c r="K39" s="34"/>
      <c r="L39" s="5">
        <v>2.2322695902551484</v>
      </c>
      <c r="M39" s="5"/>
      <c r="N39" s="5">
        <v>1.678629493046164</v>
      </c>
      <c r="O39" s="5">
        <v>4.3363191329038431</v>
      </c>
      <c r="P39" s="5">
        <v>0.31775960238132067</v>
      </c>
      <c r="Q39" s="5">
        <v>0.24697868688028021</v>
      </c>
      <c r="R39" s="5">
        <v>0.11553696985423642</v>
      </c>
      <c r="S39" s="5"/>
      <c r="T39" s="5"/>
      <c r="V39" s="5">
        <v>0.82047994533867952</v>
      </c>
      <c r="W39" s="5">
        <v>8.7704714688721638E-2</v>
      </c>
      <c r="X39" s="5">
        <v>2.8632843597077969E-2</v>
      </c>
      <c r="Y39" s="5">
        <v>6.3182496375520911E-2</v>
      </c>
      <c r="Z39" s="34"/>
    </row>
    <row r="40" spans="1:26" x14ac:dyDescent="0.3">
      <c r="A40" s="15" t="s">
        <v>236</v>
      </c>
      <c r="B40" s="1">
        <v>36.904823999999998</v>
      </c>
      <c r="C40" s="1" t="s">
        <v>477</v>
      </c>
      <c r="D40" s="1">
        <v>20.813859000000001</v>
      </c>
      <c r="E40" s="1">
        <v>35.844929999999998</v>
      </c>
      <c r="F40" s="1">
        <v>2.626668</v>
      </c>
      <c r="G40" s="1">
        <v>2.0415779999999999</v>
      </c>
      <c r="H40" s="1">
        <v>0.95505300000000004</v>
      </c>
      <c r="I40" s="1" t="s">
        <v>477</v>
      </c>
      <c r="J40" s="1" t="s">
        <v>477</v>
      </c>
      <c r="K40" s="34"/>
      <c r="L40" s="5">
        <v>2.23326959025515</v>
      </c>
      <c r="M40" s="5"/>
      <c r="N40" s="5">
        <v>1.6846294930461601</v>
      </c>
      <c r="O40" s="5">
        <v>4.3463191329038402</v>
      </c>
      <c r="P40" s="5">
        <v>0.31745960238132098</v>
      </c>
      <c r="Q40" s="5">
        <v>0.24497868688027999</v>
      </c>
      <c r="R40" s="5">
        <v>0.11553696985423642</v>
      </c>
      <c r="S40" s="5"/>
      <c r="T40" s="5"/>
      <c r="V40" s="5">
        <v>0.82211538672632645</v>
      </c>
      <c r="W40" s="5">
        <v>8.6050190147266128E-2</v>
      </c>
      <c r="X40" s="5">
        <v>2.8931964335919661E-2</v>
      </c>
      <c r="Y40" s="5">
        <v>6.2902458790487878E-2</v>
      </c>
      <c r="Z40" s="34"/>
    </row>
    <row r="41" spans="1:26" x14ac:dyDescent="0.3">
      <c r="A41" s="34"/>
      <c r="B41" s="1"/>
      <c r="C41" s="1"/>
      <c r="D41" s="1"/>
      <c r="E41" s="1"/>
      <c r="F41" s="1"/>
      <c r="G41" s="1"/>
      <c r="H41" s="1"/>
      <c r="I41" s="1"/>
      <c r="J41" s="1"/>
      <c r="V41" s="5"/>
      <c r="W41" s="5"/>
      <c r="X41" s="5"/>
      <c r="Y41" s="5"/>
    </row>
    <row r="42" spans="1:26" x14ac:dyDescent="0.3">
      <c r="A42" s="15" t="s">
        <v>237</v>
      </c>
      <c r="B42" s="1">
        <v>36.947690999999999</v>
      </c>
      <c r="C42" s="1" t="s">
        <v>477</v>
      </c>
      <c r="D42" s="1">
        <v>20.461715999999999</v>
      </c>
      <c r="E42" s="1">
        <v>36.250731000000002</v>
      </c>
      <c r="F42" s="1">
        <v>2.6739899999999999</v>
      </c>
      <c r="G42" s="1">
        <v>2.0675159999999999</v>
      </c>
      <c r="H42" s="1">
        <v>0.95000399999999996</v>
      </c>
      <c r="I42" s="1" t="s">
        <v>477</v>
      </c>
      <c r="J42" s="1" t="s">
        <v>477</v>
      </c>
      <c r="K42" s="34"/>
      <c r="L42" s="5">
        <v>2.2313283218009627</v>
      </c>
      <c r="M42" s="5"/>
      <c r="N42" s="5">
        <v>1.6476196549854913</v>
      </c>
      <c r="O42" s="5">
        <v>4.3784756544753041</v>
      </c>
      <c r="P42" s="5">
        <v>0.32297280061222533</v>
      </c>
      <c r="Q42" s="5">
        <v>0.24972099103982651</v>
      </c>
      <c r="R42" s="5">
        <v>0.11474442779248109</v>
      </c>
      <c r="S42" s="5"/>
      <c r="T42" s="5"/>
      <c r="V42" s="5">
        <v>0.82206684244831296</v>
      </c>
      <c r="W42" s="5">
        <v>8.6162850743067634E-2</v>
      </c>
      <c r="X42" s="5">
        <v>2.845517133136417E-2</v>
      </c>
      <c r="Y42" s="5">
        <v>6.3315135477255147E-2</v>
      </c>
      <c r="Z42" s="34"/>
    </row>
    <row r="43" spans="1:26" x14ac:dyDescent="0.3">
      <c r="A43" s="15" t="s">
        <v>238</v>
      </c>
      <c r="B43" s="1">
        <v>36.317325680000003</v>
      </c>
      <c r="C43" s="1" t="s">
        <v>477</v>
      </c>
      <c r="D43" s="1">
        <v>20.780159430000001</v>
      </c>
      <c r="E43" s="1">
        <v>36.799848839999996</v>
      </c>
      <c r="F43" s="1">
        <v>1.8502000000000001</v>
      </c>
      <c r="G43" s="1">
        <v>3.2134999999999998</v>
      </c>
      <c r="H43" s="1">
        <v>0.96309999999999996</v>
      </c>
      <c r="I43" s="1" t="s">
        <v>477</v>
      </c>
      <c r="J43" s="1" t="s">
        <v>477</v>
      </c>
      <c r="K43" s="34"/>
      <c r="L43" s="5">
        <v>2.1797472186218716</v>
      </c>
      <c r="M43" s="5"/>
      <c r="N43" s="5">
        <v>1.6629526494386431</v>
      </c>
      <c r="O43" s="5">
        <v>4.4174160212941809</v>
      </c>
      <c r="P43" s="5">
        <v>0.2220961058327677</v>
      </c>
      <c r="Q43" s="5">
        <v>0.38574523624127066</v>
      </c>
      <c r="R43" s="5">
        <v>0.11560953384906419</v>
      </c>
      <c r="S43" s="5"/>
      <c r="T43" s="5"/>
      <c r="V43" s="5">
        <v>0.80157667477089123</v>
      </c>
      <c r="W43" s="5">
        <v>0.12863470588399906</v>
      </c>
      <c r="X43" s="5">
        <v>2.7708679366715575E-2</v>
      </c>
      <c r="Y43" s="5">
        <v>4.2079939978394175E-2</v>
      </c>
      <c r="Z43" s="34"/>
    </row>
    <row r="44" spans="1:26" ht="17.399999999999999" customHeight="1" x14ac:dyDescent="0.3">
      <c r="A44" s="15" t="s">
        <v>239</v>
      </c>
      <c r="B44" s="1">
        <v>36.127064159999996</v>
      </c>
      <c r="C44" s="1" t="s">
        <v>477</v>
      </c>
      <c r="D44" s="1">
        <v>20.909799570000001</v>
      </c>
      <c r="E44" s="1">
        <v>36.324437879999991</v>
      </c>
      <c r="F44" s="1">
        <v>1.6362000000000001</v>
      </c>
      <c r="G44" s="1">
        <v>3.5053000000000001</v>
      </c>
      <c r="H44" s="1">
        <v>0.92230000000000001</v>
      </c>
      <c r="I44" s="1" t="s">
        <v>477</v>
      </c>
      <c r="J44" s="1" t="s">
        <v>477</v>
      </c>
      <c r="K44" s="34"/>
      <c r="L44" s="5">
        <v>2.1801575401980617</v>
      </c>
      <c r="M44" s="5"/>
      <c r="N44" s="5">
        <v>1.6824563802424661</v>
      </c>
      <c r="O44" s="5">
        <v>4.3841368779265952</v>
      </c>
      <c r="P44" s="5">
        <v>0.19747930534702324</v>
      </c>
      <c r="Q44" s="5">
        <v>0.42306821234135222</v>
      </c>
      <c r="R44" s="5">
        <v>0.11131595362520444</v>
      </c>
      <c r="S44" s="5"/>
      <c r="T44" s="5"/>
      <c r="V44" s="5">
        <v>0.79497013108440306</v>
      </c>
      <c r="W44" s="5">
        <v>0.1409801340884474</v>
      </c>
      <c r="X44" s="5">
        <v>2.6660575861101557E-2</v>
      </c>
      <c r="Y44" s="5">
        <v>3.7389158966047928E-2</v>
      </c>
      <c r="Z44" s="34"/>
    </row>
    <row r="45" spans="1:26" ht="15" customHeight="1" x14ac:dyDescent="0.3">
      <c r="A45" s="15" t="s">
        <v>240</v>
      </c>
      <c r="B45" s="1">
        <v>36.601596479999998</v>
      </c>
      <c r="C45" s="1" t="s">
        <v>477</v>
      </c>
      <c r="D45" s="1">
        <v>20.972429099999999</v>
      </c>
      <c r="E45" s="1">
        <v>36.159221999999993</v>
      </c>
      <c r="F45" s="1">
        <v>1.6109</v>
      </c>
      <c r="G45" s="1">
        <v>3.7654999999999998</v>
      </c>
      <c r="H45" s="1">
        <v>0.93789999999999996</v>
      </c>
      <c r="I45" s="1" t="s">
        <v>477</v>
      </c>
      <c r="J45" s="1" t="s">
        <v>477</v>
      </c>
      <c r="K45" s="14"/>
      <c r="L45" s="5">
        <v>2.1943677772790928</v>
      </c>
      <c r="M45" s="5"/>
      <c r="N45" s="5">
        <v>1.6764741451813441</v>
      </c>
      <c r="O45" s="5">
        <v>4.3356923871688595</v>
      </c>
      <c r="P45" s="5">
        <v>0.19315589440752673</v>
      </c>
      <c r="Q45" s="5">
        <v>0.45150445117111043</v>
      </c>
      <c r="R45" s="5">
        <v>0.11245944091180042</v>
      </c>
      <c r="S45" s="5"/>
      <c r="T45" s="5"/>
      <c r="V45" s="5">
        <v>0.78607034666652542</v>
      </c>
      <c r="W45" s="5">
        <v>0.15043393128066856</v>
      </c>
      <c r="X45" s="5">
        <v>2.6930491502887524E-2</v>
      </c>
      <c r="Y45" s="5">
        <v>3.6565230549918407E-2</v>
      </c>
      <c r="Z45" s="14"/>
    </row>
    <row r="46" spans="1:26" x14ac:dyDescent="0.3">
      <c r="A46" s="15" t="s">
        <v>241</v>
      </c>
      <c r="B46" s="1">
        <v>36.061238159999995</v>
      </c>
      <c r="C46" s="1" t="s">
        <v>477</v>
      </c>
      <c r="D46" s="1">
        <v>20.749989720000002</v>
      </c>
      <c r="E46" s="1">
        <v>37.176593399999994</v>
      </c>
      <c r="F46" s="1">
        <v>2.4912000000000001</v>
      </c>
      <c r="G46" s="1">
        <v>2.3996</v>
      </c>
      <c r="H46" s="1">
        <v>0.91459999999999997</v>
      </c>
      <c r="I46" s="1" t="s">
        <v>477</v>
      </c>
      <c r="J46" s="1" t="s">
        <v>477</v>
      </c>
      <c r="K46" s="14"/>
      <c r="L46" s="5">
        <v>2.1681575780875524</v>
      </c>
      <c r="M46" s="5"/>
      <c r="N46" s="5">
        <v>1.6634388150898263</v>
      </c>
      <c r="O46" s="5">
        <v>4.4704351165123546</v>
      </c>
      <c r="P46" s="5">
        <v>0.29956343343324132</v>
      </c>
      <c r="Q46" s="5">
        <v>0.28854865721997669</v>
      </c>
      <c r="R46" s="5">
        <v>0.10997941402458354</v>
      </c>
      <c r="S46" s="5"/>
      <c r="T46" s="5"/>
      <c r="V46" s="5">
        <v>0.8189473942766603</v>
      </c>
      <c r="W46" s="5">
        <v>9.7141786099175606E-2</v>
      </c>
      <c r="X46" s="5">
        <v>2.6611111759274171E-2</v>
      </c>
      <c r="Y46" s="5">
        <v>5.729970786489004E-2</v>
      </c>
      <c r="Z46" s="14"/>
    </row>
    <row r="47" spans="1:26" x14ac:dyDescent="0.3">
      <c r="A47" s="15" t="s">
        <v>242</v>
      </c>
      <c r="B47" s="1">
        <v>36.40558128</v>
      </c>
      <c r="C47" s="1" t="s">
        <v>477</v>
      </c>
      <c r="D47" s="1">
        <v>20.792107830000003</v>
      </c>
      <c r="E47" s="1">
        <v>37.113970440000003</v>
      </c>
      <c r="F47" s="1">
        <v>1.9535</v>
      </c>
      <c r="G47" s="1">
        <v>2.907</v>
      </c>
      <c r="H47" s="1">
        <v>0.90110000000000001</v>
      </c>
      <c r="I47" s="1" t="s">
        <v>477</v>
      </c>
      <c r="J47" s="1" t="s">
        <v>477</v>
      </c>
      <c r="K47" s="34"/>
      <c r="L47" s="5">
        <v>2.1818985786656051</v>
      </c>
      <c r="M47" s="5"/>
      <c r="N47" s="5">
        <v>1.6615133880277384</v>
      </c>
      <c r="O47" s="5">
        <v>4.4487090443003243</v>
      </c>
      <c r="P47" s="5">
        <v>0.23415853962836436</v>
      </c>
      <c r="Q47" s="5">
        <v>0.34845092126933974</v>
      </c>
      <c r="R47" s="5">
        <v>0.10801139496243621</v>
      </c>
      <c r="S47" s="5"/>
      <c r="T47" s="5"/>
      <c r="V47" s="5">
        <v>0.81236795526641992</v>
      </c>
      <c r="W47" s="5">
        <v>0.1169341102325024</v>
      </c>
      <c r="X47" s="5">
        <v>2.6051561771988641E-2</v>
      </c>
      <c r="Y47" s="5">
        <v>4.4646372729089105E-2</v>
      </c>
      <c r="Z47" s="34"/>
    </row>
    <row r="48" spans="1:26" x14ac:dyDescent="0.3">
      <c r="V48" s="47">
        <f>AVERAGE(V4:V47)</f>
        <v>0.799107592336742</v>
      </c>
      <c r="W48" s="47">
        <f t="shared" ref="W48:Y48" si="0">AVERAGE(W4:W47)</f>
        <v>0.11216981573086963</v>
      </c>
      <c r="X48" s="47">
        <f t="shared" si="0"/>
        <v>3.1829474125915427E-2</v>
      </c>
      <c r="Y48" s="47">
        <f t="shared" si="0"/>
        <v>5.6893117806472895E-2</v>
      </c>
    </row>
    <row r="49" spans="1:21" x14ac:dyDescent="0.3">
      <c r="A49" s="29" t="s">
        <v>66</v>
      </c>
      <c r="B49" s="30"/>
      <c r="C49" s="30"/>
      <c r="D49" s="30"/>
      <c r="E49" s="30"/>
      <c r="F49" s="30"/>
      <c r="G49" s="30"/>
      <c r="H49" s="30"/>
      <c r="I49" s="30"/>
      <c r="J49" s="30"/>
      <c r="K49" s="30"/>
      <c r="L49" s="31"/>
      <c r="M49" s="31"/>
      <c r="N49" s="31"/>
      <c r="O49" s="16"/>
      <c r="P49" s="16"/>
      <c r="Q49" s="16"/>
      <c r="R49" s="16"/>
      <c r="S49" s="16"/>
      <c r="T49" s="16"/>
    </row>
    <row r="50" spans="1:21" x14ac:dyDescent="0.3">
      <c r="A50" s="49"/>
      <c r="B50" s="49"/>
      <c r="C50" s="64"/>
      <c r="D50" s="64"/>
      <c r="E50" s="49"/>
      <c r="F50" s="49"/>
      <c r="G50" s="49"/>
      <c r="H50" s="49"/>
      <c r="I50" s="49"/>
      <c r="J50" s="49"/>
      <c r="K50" s="49"/>
      <c r="L50" s="49"/>
      <c r="M50" s="49"/>
      <c r="N50" s="64"/>
      <c r="O50" s="64"/>
      <c r="P50" s="49"/>
      <c r="Q50" s="49"/>
      <c r="R50" s="49"/>
      <c r="S50" s="49"/>
      <c r="T50" s="49"/>
      <c r="U50" s="49"/>
    </row>
    <row r="51" spans="1:21" x14ac:dyDescent="0.3">
      <c r="A51" s="50" t="s">
        <v>354</v>
      </c>
      <c r="B51" s="49"/>
      <c r="C51" s="64"/>
      <c r="D51" s="64"/>
      <c r="E51" s="49"/>
      <c r="F51" s="49"/>
      <c r="G51" s="49"/>
      <c r="H51" s="49"/>
      <c r="I51" s="49"/>
      <c r="J51" s="49"/>
      <c r="K51" s="49"/>
      <c r="L51" s="49"/>
      <c r="M51" s="49"/>
      <c r="N51" s="64"/>
      <c r="O51" s="64"/>
      <c r="P51" s="49"/>
      <c r="Q51" s="49"/>
      <c r="R51" s="49"/>
      <c r="S51" s="49"/>
      <c r="T51" s="49"/>
      <c r="U51" s="49"/>
    </row>
    <row r="52" spans="1:21" x14ac:dyDescent="0.3">
      <c r="A52" s="49" t="s">
        <v>355</v>
      </c>
      <c r="B52" s="13" t="s">
        <v>33</v>
      </c>
      <c r="C52" s="13" t="s">
        <v>34</v>
      </c>
      <c r="D52" s="13" t="s">
        <v>35</v>
      </c>
      <c r="E52" s="13" t="s">
        <v>39</v>
      </c>
      <c r="F52" s="13" t="s">
        <v>68</v>
      </c>
      <c r="G52" s="13" t="s">
        <v>10</v>
      </c>
      <c r="H52" s="13" t="s">
        <v>13</v>
      </c>
      <c r="I52" s="13" t="s">
        <v>11</v>
      </c>
      <c r="J52" s="13" t="s">
        <v>12</v>
      </c>
      <c r="K52" s="13" t="s">
        <v>36</v>
      </c>
      <c r="L52" s="13" t="s">
        <v>37</v>
      </c>
      <c r="M52" s="13" t="s">
        <v>69</v>
      </c>
      <c r="N52" s="13" t="s">
        <v>70</v>
      </c>
      <c r="O52" s="13" t="s">
        <v>38</v>
      </c>
      <c r="P52" s="13" t="s">
        <v>71</v>
      </c>
      <c r="Q52" s="16" t="s">
        <v>72</v>
      </c>
      <c r="R52" s="16" t="s">
        <v>73</v>
      </c>
      <c r="S52" s="16" t="s">
        <v>74</v>
      </c>
      <c r="T52" s="16" t="s">
        <v>75</v>
      </c>
      <c r="U52" s="34"/>
    </row>
    <row r="53" spans="1:21" x14ac:dyDescent="0.3">
      <c r="A53" s="49" t="s">
        <v>356</v>
      </c>
      <c r="B53" s="13" t="s">
        <v>357</v>
      </c>
      <c r="C53" s="13" t="s">
        <v>357</v>
      </c>
      <c r="D53" s="13" t="s">
        <v>357</v>
      </c>
      <c r="E53" s="13" t="s">
        <v>357</v>
      </c>
      <c r="F53" s="13" t="s">
        <v>357</v>
      </c>
      <c r="G53" s="13" t="s">
        <v>357</v>
      </c>
      <c r="H53" s="13" t="s">
        <v>357</v>
      </c>
      <c r="I53" s="13" t="s">
        <v>357</v>
      </c>
      <c r="J53" s="13" t="s">
        <v>357</v>
      </c>
      <c r="K53" s="13" t="s">
        <v>357</v>
      </c>
      <c r="L53" s="13" t="s">
        <v>357</v>
      </c>
      <c r="M53" s="13" t="s">
        <v>358</v>
      </c>
      <c r="N53" s="13" t="s">
        <v>358</v>
      </c>
      <c r="O53" s="13" t="s">
        <v>357</v>
      </c>
      <c r="P53" s="13" t="s">
        <v>357</v>
      </c>
      <c r="Q53" s="13" t="s">
        <v>357</v>
      </c>
      <c r="R53" s="13" t="s">
        <v>357</v>
      </c>
      <c r="S53" s="13" t="s">
        <v>357</v>
      </c>
      <c r="T53" s="13" t="s">
        <v>357</v>
      </c>
      <c r="U53" s="34"/>
    </row>
    <row r="54" spans="1:21" x14ac:dyDescent="0.3">
      <c r="A54" s="49" t="s">
        <v>359</v>
      </c>
      <c r="B54" s="57">
        <v>393</v>
      </c>
      <c r="C54" s="57">
        <v>334</v>
      </c>
      <c r="D54" s="57">
        <v>296</v>
      </c>
      <c r="E54" s="57">
        <v>491</v>
      </c>
      <c r="F54" s="57">
        <v>403</v>
      </c>
      <c r="G54" s="57">
        <v>457</v>
      </c>
      <c r="H54" s="57">
        <v>387</v>
      </c>
      <c r="I54" s="57">
        <v>228</v>
      </c>
      <c r="J54" s="57">
        <v>245</v>
      </c>
      <c r="K54" s="57">
        <v>314</v>
      </c>
      <c r="L54" s="57">
        <v>197</v>
      </c>
      <c r="M54" s="57">
        <v>1248</v>
      </c>
      <c r="N54" s="57">
        <v>852</v>
      </c>
      <c r="O54" s="57">
        <v>882</v>
      </c>
      <c r="P54" s="57">
        <v>560</v>
      </c>
      <c r="Q54" s="57">
        <v>434</v>
      </c>
      <c r="R54" s="57">
        <v>211</v>
      </c>
      <c r="S54" s="57">
        <v>1078</v>
      </c>
      <c r="T54" s="57">
        <v>234</v>
      </c>
      <c r="U54" s="34"/>
    </row>
    <row r="55" spans="1:21" x14ac:dyDescent="0.3">
      <c r="A55" s="49" t="s">
        <v>360</v>
      </c>
      <c r="B55" s="54" t="s">
        <v>361</v>
      </c>
      <c r="C55" s="54" t="s">
        <v>361</v>
      </c>
      <c r="D55" s="54" t="s">
        <v>361</v>
      </c>
      <c r="E55" s="54" t="s">
        <v>361</v>
      </c>
      <c r="F55" s="54" t="s">
        <v>361</v>
      </c>
      <c r="G55" s="54" t="s">
        <v>361</v>
      </c>
      <c r="H55" s="54" t="s">
        <v>361</v>
      </c>
      <c r="I55" s="54" t="s">
        <v>361</v>
      </c>
      <c r="J55" s="54" t="s">
        <v>361</v>
      </c>
      <c r="K55" s="54" t="s">
        <v>361</v>
      </c>
      <c r="L55" s="54" t="s">
        <v>361</v>
      </c>
      <c r="M55" s="54" t="s">
        <v>361</v>
      </c>
      <c r="N55" s="54" t="s">
        <v>361</v>
      </c>
      <c r="O55" s="54" t="s">
        <v>361</v>
      </c>
      <c r="P55" s="54" t="s">
        <v>361</v>
      </c>
      <c r="Q55" s="54" t="s">
        <v>361</v>
      </c>
      <c r="R55" s="54" t="s">
        <v>361</v>
      </c>
      <c r="S55" s="54" t="s">
        <v>361</v>
      </c>
      <c r="T55" s="54" t="s">
        <v>361</v>
      </c>
      <c r="U55" s="52"/>
    </row>
    <row r="56" spans="1:21" x14ac:dyDescent="0.3">
      <c r="A56" s="49" t="s">
        <v>362</v>
      </c>
      <c r="B56" s="54" t="s">
        <v>363</v>
      </c>
      <c r="C56" s="54" t="s">
        <v>364</v>
      </c>
      <c r="D56" s="54" t="s">
        <v>365</v>
      </c>
      <c r="E56" s="54" t="s">
        <v>366</v>
      </c>
      <c r="F56" s="54" t="s">
        <v>367</v>
      </c>
      <c r="G56" s="54" t="s">
        <v>365</v>
      </c>
      <c r="H56" s="54" t="s">
        <v>368</v>
      </c>
      <c r="I56" s="54" t="s">
        <v>363</v>
      </c>
      <c r="J56" s="54" t="s">
        <v>363</v>
      </c>
      <c r="K56" s="54" t="s">
        <v>369</v>
      </c>
      <c r="L56" s="54" t="s">
        <v>370</v>
      </c>
      <c r="M56" s="54" t="s">
        <v>371</v>
      </c>
      <c r="N56" s="54" t="s">
        <v>372</v>
      </c>
      <c r="O56" s="54" t="s">
        <v>373</v>
      </c>
      <c r="P56" s="54" t="s">
        <v>374</v>
      </c>
      <c r="Q56" s="54" t="s">
        <v>375</v>
      </c>
      <c r="R56" s="54" t="s">
        <v>374</v>
      </c>
      <c r="S56" s="54" t="s">
        <v>376</v>
      </c>
      <c r="T56" s="54" t="s">
        <v>369</v>
      </c>
      <c r="U56" s="52"/>
    </row>
    <row r="57" spans="1:21" x14ac:dyDescent="0.3">
      <c r="A57" s="50" t="s">
        <v>385</v>
      </c>
      <c r="B57" s="49"/>
      <c r="C57" s="64"/>
      <c r="D57" s="64"/>
      <c r="E57" s="49"/>
      <c r="F57" s="49"/>
      <c r="G57" s="49"/>
      <c r="H57" s="49"/>
      <c r="I57" s="49"/>
      <c r="J57" s="49"/>
      <c r="K57" s="49"/>
      <c r="L57" s="49"/>
      <c r="M57" s="49"/>
      <c r="N57" s="64"/>
      <c r="O57" s="64"/>
      <c r="P57" s="49"/>
      <c r="Q57" s="49"/>
      <c r="R57" s="49"/>
      <c r="S57" s="49"/>
      <c r="T57" s="49"/>
      <c r="U57" s="49"/>
    </row>
    <row r="58" spans="1:21" x14ac:dyDescent="0.3">
      <c r="A58" s="49" t="s">
        <v>377</v>
      </c>
      <c r="B58" s="52">
        <v>15</v>
      </c>
      <c r="C58" s="65" t="s">
        <v>378</v>
      </c>
      <c r="D58" s="65"/>
      <c r="E58" s="49"/>
      <c r="F58" s="49"/>
      <c r="G58" s="49"/>
      <c r="H58" s="49"/>
      <c r="I58" s="49"/>
      <c r="J58" s="49"/>
      <c r="K58" s="49"/>
      <c r="L58" s="49"/>
      <c r="M58" s="49"/>
      <c r="N58" s="64"/>
      <c r="O58" s="64"/>
      <c r="P58" s="49"/>
      <c r="Q58" s="49"/>
      <c r="R58" s="49"/>
      <c r="S58" s="49"/>
      <c r="T58" s="49"/>
      <c r="U58" s="49"/>
    </row>
    <row r="59" spans="1:21" x14ac:dyDescent="0.3">
      <c r="A59" s="49" t="s">
        <v>379</v>
      </c>
      <c r="B59" s="52">
        <v>20</v>
      </c>
      <c r="C59" s="65" t="s">
        <v>384</v>
      </c>
      <c r="D59" s="65"/>
      <c r="E59" s="49"/>
      <c r="F59" s="49"/>
      <c r="G59" s="49"/>
      <c r="H59" s="49"/>
      <c r="I59" s="49"/>
      <c r="J59" s="49"/>
      <c r="K59" s="49"/>
      <c r="L59" s="49"/>
      <c r="M59" s="49"/>
      <c r="N59" s="64"/>
      <c r="O59" s="64"/>
      <c r="P59" s="49"/>
      <c r="Q59" s="49"/>
      <c r="R59" s="49"/>
      <c r="S59" s="49"/>
      <c r="T59" s="49"/>
      <c r="U59" s="49"/>
    </row>
    <row r="60" spans="1:21" x14ac:dyDescent="0.3">
      <c r="A60" s="49" t="s">
        <v>381</v>
      </c>
      <c r="B60" s="52">
        <v>5</v>
      </c>
      <c r="C60" s="65" t="s">
        <v>380</v>
      </c>
      <c r="D60" s="65"/>
      <c r="E60" s="49"/>
      <c r="F60" s="49"/>
      <c r="G60" s="49"/>
      <c r="H60" s="49"/>
      <c r="I60" s="49"/>
      <c r="J60" s="49"/>
      <c r="K60" s="49"/>
      <c r="L60" s="49"/>
      <c r="M60" s="49"/>
      <c r="N60" s="64"/>
      <c r="O60" s="64"/>
      <c r="P60" s="49"/>
      <c r="Q60" s="49"/>
      <c r="R60" s="49"/>
      <c r="S60" s="49"/>
      <c r="T60" s="49"/>
      <c r="U60" s="49"/>
    </row>
    <row r="61" spans="1:21" x14ac:dyDescent="0.3">
      <c r="A61" s="49"/>
      <c r="B61" s="49"/>
      <c r="C61" s="64"/>
      <c r="D61" s="64"/>
      <c r="E61" s="49"/>
      <c r="F61" s="49"/>
      <c r="G61" s="49"/>
      <c r="H61" s="49"/>
      <c r="I61" s="49"/>
      <c r="J61" s="49"/>
      <c r="K61" s="49"/>
      <c r="L61" s="49"/>
      <c r="M61" s="49"/>
      <c r="N61" s="64"/>
      <c r="O61" s="64"/>
      <c r="P61" s="49"/>
      <c r="Q61" s="49"/>
      <c r="R61" s="49"/>
      <c r="S61" s="49"/>
      <c r="T61" s="49"/>
      <c r="U61" s="49"/>
    </row>
  </sheetData>
  <mergeCells count="14">
    <mergeCell ref="C50:D50"/>
    <mergeCell ref="N50:O50"/>
    <mergeCell ref="C51:D51"/>
    <mergeCell ref="N51:O51"/>
    <mergeCell ref="C60:D60"/>
    <mergeCell ref="N60:O60"/>
    <mergeCell ref="C61:D61"/>
    <mergeCell ref="N61:O61"/>
    <mergeCell ref="C57:D57"/>
    <mergeCell ref="N57:O57"/>
    <mergeCell ref="C58:D58"/>
    <mergeCell ref="N58:O58"/>
    <mergeCell ref="C59:D59"/>
    <mergeCell ref="N59:O59"/>
  </mergeCells>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0"/>
  <sheetViews>
    <sheetView topLeftCell="A28" workbookViewId="0">
      <selection activeCell="J57" sqref="J57:K57"/>
    </sheetView>
  </sheetViews>
  <sheetFormatPr defaultRowHeight="14.4" x14ac:dyDescent="0.3"/>
  <cols>
    <col min="1" max="1" width="27.6640625" customWidth="1"/>
    <col min="12" max="12" width="13.33203125" customWidth="1"/>
    <col min="13" max="13" width="14.33203125" customWidth="1"/>
    <col min="14" max="14" width="14.6640625" customWidth="1"/>
  </cols>
  <sheetData>
    <row r="1" spans="1:15" x14ac:dyDescent="0.3">
      <c r="A1" s="7" t="s">
        <v>336</v>
      </c>
      <c r="B1" s="8"/>
      <c r="C1" s="8"/>
      <c r="D1" s="8"/>
      <c r="E1" s="8"/>
      <c r="F1" s="8"/>
      <c r="G1" s="8"/>
      <c r="H1" s="8"/>
      <c r="I1" s="8"/>
    </row>
    <row r="2" spans="1:15" x14ac:dyDescent="0.3">
      <c r="A2" t="s">
        <v>248</v>
      </c>
      <c r="B2" s="36"/>
      <c r="C2" s="36"/>
      <c r="D2" s="36"/>
      <c r="E2" s="36"/>
      <c r="F2" s="36"/>
      <c r="G2" s="36"/>
      <c r="H2" s="36"/>
      <c r="I2" s="36"/>
      <c r="J2" s="36"/>
      <c r="K2" s="17"/>
      <c r="L2" s="16"/>
      <c r="M2" s="14"/>
      <c r="N2" s="14"/>
      <c r="O2" s="14"/>
    </row>
    <row r="3" spans="1:15" x14ac:dyDescent="0.3">
      <c r="A3" s="34" t="s">
        <v>18</v>
      </c>
      <c r="B3" s="13" t="s">
        <v>22</v>
      </c>
      <c r="C3" s="13" t="s">
        <v>23</v>
      </c>
      <c r="D3" s="13" t="s">
        <v>24</v>
      </c>
      <c r="E3" s="13" t="s">
        <v>25</v>
      </c>
      <c r="F3" s="13" t="s">
        <v>26</v>
      </c>
      <c r="G3" s="13" t="s">
        <v>27</v>
      </c>
      <c r="H3" s="13" t="s">
        <v>28</v>
      </c>
      <c r="I3" s="13" t="s">
        <v>29</v>
      </c>
      <c r="J3" s="13" t="s">
        <v>30</v>
      </c>
      <c r="K3" s="14"/>
      <c r="L3" s="13" t="s">
        <v>129</v>
      </c>
      <c r="M3" s="13" t="s">
        <v>130</v>
      </c>
      <c r="N3" s="13" t="s">
        <v>131</v>
      </c>
      <c r="O3" s="13" t="s">
        <v>246</v>
      </c>
    </row>
    <row r="4" spans="1:15" x14ac:dyDescent="0.3">
      <c r="A4" s="15" t="s">
        <v>171</v>
      </c>
      <c r="B4" s="17">
        <v>34.3506</v>
      </c>
      <c r="C4" s="17">
        <v>2.5999999999999999E-2</v>
      </c>
      <c r="D4" s="17">
        <v>21.1769</v>
      </c>
      <c r="E4" s="17">
        <v>21.58</v>
      </c>
      <c r="F4" s="17">
        <v>0.2203</v>
      </c>
      <c r="G4" s="17">
        <v>7.3464999999999998</v>
      </c>
      <c r="H4" s="1" t="s">
        <v>477</v>
      </c>
      <c r="I4" s="1" t="s">
        <v>477</v>
      </c>
      <c r="J4" s="17">
        <v>9.1197999999999997</v>
      </c>
      <c r="K4" s="14"/>
      <c r="L4" s="17">
        <v>1.4061263503458188</v>
      </c>
      <c r="M4" s="17">
        <v>0.85330824305137964</v>
      </c>
      <c r="N4" s="17">
        <v>0.62102409467466924</v>
      </c>
      <c r="O4" s="17">
        <v>1.5237711068637337E-3</v>
      </c>
    </row>
    <row r="5" spans="1:15" x14ac:dyDescent="0.3">
      <c r="A5" s="15" t="s">
        <v>172</v>
      </c>
      <c r="B5" s="17">
        <v>34.804000000000002</v>
      </c>
      <c r="C5" s="17">
        <v>5.21E-2</v>
      </c>
      <c r="D5" s="17">
        <v>20.742000000000001</v>
      </c>
      <c r="E5" s="17">
        <v>21.551200000000001</v>
      </c>
      <c r="F5" s="17">
        <v>0.22040000000000001</v>
      </c>
      <c r="G5" s="17">
        <v>7.5430000000000001</v>
      </c>
      <c r="H5" s="1" t="s">
        <v>477</v>
      </c>
      <c r="I5" s="1" t="s">
        <v>477</v>
      </c>
      <c r="J5" s="17">
        <v>9.1984999999999992</v>
      </c>
      <c r="K5" s="14"/>
      <c r="L5" s="17">
        <v>1.3993300727122109</v>
      </c>
      <c r="M5" s="17">
        <v>0.87306257007723742</v>
      </c>
      <c r="N5" s="17">
        <v>0.60024128562951518</v>
      </c>
      <c r="O5" s="17">
        <v>3.042705457874531E-3</v>
      </c>
    </row>
    <row r="6" spans="1:15" x14ac:dyDescent="0.3">
      <c r="A6" s="15" t="s">
        <v>173</v>
      </c>
      <c r="B6" s="17">
        <v>34.419800000000002</v>
      </c>
      <c r="C6" s="17">
        <v>4.8099999999999997E-2</v>
      </c>
      <c r="D6" s="17">
        <v>20.994299999999999</v>
      </c>
      <c r="E6" s="17">
        <v>21.411200000000001</v>
      </c>
      <c r="F6" s="17">
        <v>0.24979999999999999</v>
      </c>
      <c r="G6" s="17">
        <v>7.5121000000000002</v>
      </c>
      <c r="H6" s="1" t="s">
        <v>477</v>
      </c>
      <c r="I6" s="1" t="s">
        <v>477</v>
      </c>
      <c r="J6" s="17">
        <v>9.1969999999999992</v>
      </c>
      <c r="K6" s="14"/>
      <c r="L6" s="17">
        <v>1.3947914413943747</v>
      </c>
      <c r="M6" s="17">
        <v>0.87233275047197656</v>
      </c>
      <c r="N6" s="17">
        <v>0.60853751555782321</v>
      </c>
      <c r="O6" s="17">
        <v>2.8182974125714718E-3</v>
      </c>
    </row>
    <row r="7" spans="1:15" x14ac:dyDescent="0.3">
      <c r="A7" s="15" t="s">
        <v>174</v>
      </c>
      <c r="B7" s="17">
        <v>34.512500000000003</v>
      </c>
      <c r="C7" s="17">
        <v>5.8099999999999999E-2</v>
      </c>
      <c r="D7" s="17">
        <v>21.0593</v>
      </c>
      <c r="E7" s="17">
        <v>21.422799999999999</v>
      </c>
      <c r="F7" s="17">
        <v>0.24279999999999999</v>
      </c>
      <c r="G7" s="17">
        <v>7.4351000000000003</v>
      </c>
      <c r="H7" s="1" t="s">
        <v>477</v>
      </c>
      <c r="I7" s="1" t="s">
        <v>477</v>
      </c>
      <c r="J7" s="17">
        <v>9.1234999999999999</v>
      </c>
      <c r="K7" s="14"/>
      <c r="L7" s="17">
        <v>1.3939653288921769</v>
      </c>
      <c r="M7" s="17">
        <v>0.86241262237526983</v>
      </c>
      <c r="N7" s="17">
        <v>0.61648731952096814</v>
      </c>
      <c r="O7" s="17">
        <v>3.4003635411397242E-3</v>
      </c>
    </row>
    <row r="8" spans="1:15" x14ac:dyDescent="0.3">
      <c r="A8" s="15" t="s">
        <v>175</v>
      </c>
      <c r="B8" s="17">
        <v>34.884599999999999</v>
      </c>
      <c r="C8" s="17">
        <v>8.0199999999999994E-2</v>
      </c>
      <c r="D8" s="17">
        <v>21.1812</v>
      </c>
      <c r="E8" s="17">
        <v>21.2699</v>
      </c>
      <c r="F8" s="17">
        <v>0.2445</v>
      </c>
      <c r="G8" s="17">
        <v>7.3887</v>
      </c>
      <c r="H8" s="1" t="s">
        <v>477</v>
      </c>
      <c r="I8" s="1" t="s">
        <v>477</v>
      </c>
      <c r="J8" s="17">
        <v>9.1875999999999998</v>
      </c>
      <c r="K8" s="14"/>
      <c r="L8" s="17">
        <v>1.3756968641770548</v>
      </c>
      <c r="M8" s="17">
        <v>0.85187894476308623</v>
      </c>
      <c r="N8" s="17">
        <v>0.62862665394515371</v>
      </c>
      <c r="O8" s="17">
        <v>4.6655747020912528E-3</v>
      </c>
    </row>
    <row r="9" spans="1:15" x14ac:dyDescent="0.3">
      <c r="A9" s="15" t="s">
        <v>176</v>
      </c>
      <c r="B9" s="17">
        <v>35.330800000000004</v>
      </c>
      <c r="C9" s="17">
        <v>9.2399999999999996E-2</v>
      </c>
      <c r="D9" s="17">
        <v>22.670500000000001</v>
      </c>
      <c r="E9" s="17">
        <v>20.569299999999998</v>
      </c>
      <c r="F9" s="17">
        <v>0.24790000000000001</v>
      </c>
      <c r="G9" s="17">
        <v>6.0148999999999999</v>
      </c>
      <c r="H9" s="1" t="s">
        <v>477</v>
      </c>
      <c r="I9" s="1" t="s">
        <v>477</v>
      </c>
      <c r="J9" s="17">
        <v>9.5436999999999994</v>
      </c>
      <c r="K9" s="14"/>
      <c r="L9" s="17">
        <v>1.3199069800201377</v>
      </c>
      <c r="M9" s="17">
        <v>0.68802588268449449</v>
      </c>
      <c r="N9" s="17">
        <v>0.76109554648462208</v>
      </c>
      <c r="O9" s="17">
        <v>5.3329715192026086E-3</v>
      </c>
    </row>
    <row r="10" spans="1:15" x14ac:dyDescent="0.3">
      <c r="A10" s="15" t="s">
        <v>177</v>
      </c>
      <c r="B10" s="17">
        <v>34.512500000000003</v>
      </c>
      <c r="C10" s="17">
        <v>5.8099999999999999E-2</v>
      </c>
      <c r="D10" s="17">
        <v>21.0593</v>
      </c>
      <c r="E10" s="17">
        <v>21.422799999999999</v>
      </c>
      <c r="F10" s="17">
        <v>0.24279999999999999</v>
      </c>
      <c r="G10" s="17">
        <v>7.4351000000000003</v>
      </c>
      <c r="H10" s="1" t="s">
        <v>477</v>
      </c>
      <c r="I10" s="1" t="s">
        <v>477</v>
      </c>
      <c r="J10" s="17">
        <v>9.1234999999999999</v>
      </c>
      <c r="K10" s="14"/>
      <c r="L10" s="17">
        <v>1.3939653288921769</v>
      </c>
      <c r="M10" s="17">
        <v>0.86241262237526983</v>
      </c>
      <c r="N10" s="17">
        <v>0.61648731952096814</v>
      </c>
      <c r="O10" s="17">
        <v>3.4003635411397242E-3</v>
      </c>
    </row>
    <row r="11" spans="1:15" x14ac:dyDescent="0.3">
      <c r="A11" s="15" t="s">
        <v>178</v>
      </c>
      <c r="B11" s="17">
        <v>34.884599999999999</v>
      </c>
      <c r="C11" s="17">
        <v>8.0199999999999994E-2</v>
      </c>
      <c r="D11" s="17">
        <v>21.1812</v>
      </c>
      <c r="E11" s="17">
        <v>21.2699</v>
      </c>
      <c r="F11" s="17">
        <v>0.2445</v>
      </c>
      <c r="G11" s="17">
        <v>7.3887</v>
      </c>
      <c r="H11" s="1" t="s">
        <v>477</v>
      </c>
      <c r="I11" s="1" t="s">
        <v>477</v>
      </c>
      <c r="J11" s="17">
        <v>9.1875999999999998</v>
      </c>
      <c r="K11" s="14"/>
      <c r="L11" s="17">
        <v>1.3756968641770548</v>
      </c>
      <c r="M11" s="17">
        <v>0.85187894476308623</v>
      </c>
      <c r="N11" s="17">
        <v>0.62862665394515371</v>
      </c>
      <c r="O11" s="17">
        <v>4.6655747020912528E-3</v>
      </c>
    </row>
    <row r="12" spans="1:15" x14ac:dyDescent="0.3">
      <c r="A12" s="15" t="s">
        <v>179</v>
      </c>
      <c r="B12" s="17">
        <v>34.804000000000002</v>
      </c>
      <c r="C12" s="17">
        <v>5.21E-2</v>
      </c>
      <c r="D12" s="17">
        <v>20.742000000000001</v>
      </c>
      <c r="E12" s="17">
        <v>21.551200000000001</v>
      </c>
      <c r="F12" s="17">
        <v>0.22040000000000001</v>
      </c>
      <c r="G12" s="17">
        <v>7.5430000000000001</v>
      </c>
      <c r="H12" s="1" t="s">
        <v>477</v>
      </c>
      <c r="I12" s="1" t="s">
        <v>477</v>
      </c>
      <c r="J12" s="17">
        <v>9.1984999999999992</v>
      </c>
      <c r="K12" s="14"/>
      <c r="L12" s="17">
        <v>1.3993300727122109</v>
      </c>
      <c r="M12" s="17">
        <v>0.87306257007723742</v>
      </c>
      <c r="N12" s="17">
        <v>0.60024128562951518</v>
      </c>
      <c r="O12" s="17">
        <v>3.042705457874531E-3</v>
      </c>
    </row>
    <row r="13" spans="1:15" x14ac:dyDescent="0.3">
      <c r="A13" s="34"/>
      <c r="B13" s="17"/>
      <c r="C13" s="17"/>
      <c r="D13" s="17"/>
      <c r="E13" s="17"/>
      <c r="F13" s="17"/>
      <c r="G13" s="17"/>
      <c r="H13" s="17"/>
      <c r="I13" s="17"/>
      <c r="J13" s="17"/>
      <c r="K13" s="14"/>
      <c r="L13" s="17"/>
      <c r="M13" s="17"/>
      <c r="N13" s="17"/>
      <c r="O13" s="17"/>
    </row>
    <row r="14" spans="1:15" x14ac:dyDescent="0.3">
      <c r="A14" s="35" t="s">
        <v>180</v>
      </c>
      <c r="B14" s="17">
        <v>30.184877999999998</v>
      </c>
      <c r="C14" s="17">
        <v>2.6240999999999999</v>
      </c>
      <c r="D14" s="17">
        <v>18.870108120000001</v>
      </c>
      <c r="E14" s="17">
        <v>26.447226479999998</v>
      </c>
      <c r="F14" s="17">
        <v>0.22220000000000001</v>
      </c>
      <c r="G14" s="17">
        <v>5.6097999999999999</v>
      </c>
      <c r="H14" s="17">
        <v>0.2034</v>
      </c>
      <c r="I14" s="1" t="s">
        <v>477</v>
      </c>
      <c r="J14" s="16">
        <v>9.1984999999999992</v>
      </c>
      <c r="K14" s="14"/>
      <c r="L14" s="17">
        <v>1.8097949204520349</v>
      </c>
      <c r="M14" s="17">
        <v>0.68430412871187651</v>
      </c>
      <c r="N14" s="17">
        <v>0.28971883556361444</v>
      </c>
      <c r="O14" s="17">
        <v>0.16151136658095686</v>
      </c>
    </row>
    <row r="15" spans="1:15" x14ac:dyDescent="0.3">
      <c r="A15" s="35" t="s">
        <v>181</v>
      </c>
      <c r="B15" s="17">
        <v>34.061102959999999</v>
      </c>
      <c r="C15" s="17">
        <v>3.0556999999999999</v>
      </c>
      <c r="D15" s="17">
        <v>20.57783319</v>
      </c>
      <c r="E15" s="17">
        <v>20.598825959999999</v>
      </c>
      <c r="F15" s="17">
        <v>0.19270000000000001</v>
      </c>
      <c r="G15" s="17">
        <v>6.1128999999999998</v>
      </c>
      <c r="H15" s="17">
        <v>0.40389999999999998</v>
      </c>
      <c r="I15" s="1" t="s">
        <v>477</v>
      </c>
      <c r="J15" s="16">
        <v>9.3092000000000006</v>
      </c>
      <c r="K15" s="14"/>
      <c r="L15" s="17">
        <v>1.3347069940854743</v>
      </c>
      <c r="M15" s="17">
        <v>0.70606276782214195</v>
      </c>
      <c r="N15" s="17">
        <v>0.51811222067967044</v>
      </c>
      <c r="O15" s="17">
        <v>0.1780851318274837</v>
      </c>
    </row>
    <row r="16" spans="1:15" x14ac:dyDescent="0.3">
      <c r="A16" s="35" t="s">
        <v>182</v>
      </c>
      <c r="B16" s="17">
        <v>30.594657039999998</v>
      </c>
      <c r="C16" s="17">
        <v>3.1331000000000002</v>
      </c>
      <c r="D16" s="17">
        <v>18.701735249999999</v>
      </c>
      <c r="E16" s="17">
        <v>25.921274159999999</v>
      </c>
      <c r="F16" s="17">
        <v>0.1822</v>
      </c>
      <c r="G16" s="17">
        <v>6.2660999999999998</v>
      </c>
      <c r="H16" s="17">
        <v>0.40129999999999999</v>
      </c>
      <c r="I16" s="1" t="s">
        <v>477</v>
      </c>
      <c r="J16" s="16">
        <v>9.1234999999999999</v>
      </c>
      <c r="K16" s="14"/>
      <c r="L16" s="17">
        <v>1.7483583909058784</v>
      </c>
      <c r="M16" s="17">
        <v>0.75339717903431525</v>
      </c>
      <c r="N16" s="17">
        <v>0.24522746946906704</v>
      </c>
      <c r="O16" s="17">
        <v>0.19007362315090842</v>
      </c>
    </row>
    <row r="17" spans="1:15" x14ac:dyDescent="0.3">
      <c r="A17" s="35" t="s">
        <v>183</v>
      </c>
      <c r="B17" s="17">
        <v>32.142787040000002</v>
      </c>
      <c r="C17" s="17">
        <v>3.1248</v>
      </c>
      <c r="D17" s="17">
        <v>19.886618250000001</v>
      </c>
      <c r="E17" s="17">
        <v>23.151668039999997</v>
      </c>
      <c r="F17" s="17">
        <v>0.1709</v>
      </c>
      <c r="G17" s="17">
        <v>6.5453999999999999</v>
      </c>
      <c r="H17" s="17">
        <v>0.39389999999999997</v>
      </c>
      <c r="I17" s="1" t="s">
        <v>477</v>
      </c>
      <c r="J17" s="16">
        <v>9.1875999999999998</v>
      </c>
      <c r="K17" s="14"/>
      <c r="L17" s="17">
        <v>1.5245714262812993</v>
      </c>
      <c r="M17" s="17">
        <v>0.76834139698487991</v>
      </c>
      <c r="N17" s="17">
        <v>0.37655802335304589</v>
      </c>
      <c r="O17" s="17">
        <v>0.18508072628937364</v>
      </c>
    </row>
    <row r="18" spans="1:15" x14ac:dyDescent="0.3">
      <c r="A18" s="35" t="s">
        <v>184</v>
      </c>
      <c r="B18" s="17">
        <v>32.04546208</v>
      </c>
      <c r="C18" s="17">
        <v>3.7797999999999998</v>
      </c>
      <c r="D18" s="17">
        <v>20.038263360000002</v>
      </c>
      <c r="E18" s="17">
        <v>22.207289639999999</v>
      </c>
      <c r="F18" s="17">
        <v>0.19040000000000001</v>
      </c>
      <c r="G18" s="17">
        <v>5.9992999999999999</v>
      </c>
      <c r="H18" s="17">
        <v>0.4909</v>
      </c>
      <c r="I18" s="1" t="s">
        <v>477</v>
      </c>
      <c r="J18" s="16">
        <v>9.1242999999999999</v>
      </c>
      <c r="K18" s="14"/>
      <c r="L18" s="17">
        <v>1.4673321105053194</v>
      </c>
      <c r="M18" s="17">
        <v>0.70662011470861319</v>
      </c>
      <c r="N18" s="17">
        <v>0.39780167137006828</v>
      </c>
      <c r="O18" s="17">
        <v>0.22463383174772916</v>
      </c>
    </row>
    <row r="19" spans="1:15" x14ac:dyDescent="0.3">
      <c r="A19" s="35" t="s">
        <v>185</v>
      </c>
      <c r="B19" s="17">
        <v>30.081116719999997</v>
      </c>
      <c r="C19" s="17">
        <v>2.7625999999999999</v>
      </c>
      <c r="D19" s="17">
        <v>18.725930760000001</v>
      </c>
      <c r="E19" s="17">
        <v>26.628752519999995</v>
      </c>
      <c r="F19" s="17">
        <v>0.17510000000000001</v>
      </c>
      <c r="G19" s="17">
        <v>6.3893000000000004</v>
      </c>
      <c r="H19" s="17">
        <v>0.1391</v>
      </c>
      <c r="I19" s="1" t="s">
        <v>477</v>
      </c>
      <c r="J19" s="16">
        <v>9.1969999999999992</v>
      </c>
      <c r="K19" s="14"/>
      <c r="L19" s="17">
        <v>1.8094290693657977</v>
      </c>
      <c r="M19" s="17">
        <v>0.77392089720146018</v>
      </c>
      <c r="N19" s="17">
        <v>0.23737745243315089</v>
      </c>
      <c r="O19" s="17">
        <v>0.16884267693697425</v>
      </c>
    </row>
    <row r="20" spans="1:15" x14ac:dyDescent="0.3">
      <c r="A20" s="35" t="s">
        <v>186</v>
      </c>
      <c r="B20" s="17">
        <v>31.078551279999999</v>
      </c>
      <c r="C20" s="17">
        <v>3.0977000000000001</v>
      </c>
      <c r="D20" s="17">
        <v>19.306722570000002</v>
      </c>
      <c r="E20" s="17">
        <v>25.054117319999996</v>
      </c>
      <c r="F20" s="17">
        <v>0.20019999999999999</v>
      </c>
      <c r="G20" s="17">
        <v>6.7153</v>
      </c>
      <c r="H20" s="17">
        <v>0.31419999999999998</v>
      </c>
      <c r="I20" s="1" t="s">
        <v>477</v>
      </c>
      <c r="J20" s="16">
        <v>9.1560000000000006</v>
      </c>
      <c r="K20" s="14"/>
      <c r="L20" s="17">
        <v>1.666660336331246</v>
      </c>
      <c r="M20" s="17">
        <v>0.79631695739443042</v>
      </c>
      <c r="N20" s="17">
        <v>0.28213016075608444</v>
      </c>
      <c r="O20" s="17">
        <v>0.18534498050601744</v>
      </c>
    </row>
    <row r="21" spans="1:15" x14ac:dyDescent="0.3">
      <c r="A21" s="35" t="s">
        <v>187</v>
      </c>
      <c r="B21" s="17">
        <v>32.691629599999999</v>
      </c>
      <c r="C21" s="17">
        <v>2.8107000000000002</v>
      </c>
      <c r="D21" s="17">
        <v>19.575163290000003</v>
      </c>
      <c r="E21" s="17">
        <v>24.078528119999998</v>
      </c>
      <c r="F21" s="17">
        <v>0.14549999999999999</v>
      </c>
      <c r="G21" s="17">
        <v>6.0937999999999999</v>
      </c>
      <c r="H21" s="17">
        <v>0.22289999999999999</v>
      </c>
      <c r="I21" s="1" t="s">
        <v>477</v>
      </c>
      <c r="J21" s="16">
        <v>9.6273999999999997</v>
      </c>
      <c r="K21" s="14"/>
      <c r="L21" s="17">
        <v>1.5828187880761062</v>
      </c>
      <c r="M21" s="17">
        <v>0.71407200829970996</v>
      </c>
      <c r="N21" s="17">
        <v>0.38315127389408943</v>
      </c>
      <c r="O21" s="17">
        <v>0.1661840101372557</v>
      </c>
    </row>
    <row r="22" spans="1:15" x14ac:dyDescent="0.3">
      <c r="A22" s="35" t="s">
        <v>188</v>
      </c>
      <c r="B22" s="17">
        <v>31.661818399999998</v>
      </c>
      <c r="C22" s="17">
        <v>2.8921999999999999</v>
      </c>
      <c r="D22" s="17">
        <v>19.19769342</v>
      </c>
      <c r="E22" s="17">
        <v>24.901083719999999</v>
      </c>
      <c r="F22" s="17">
        <v>0.1681</v>
      </c>
      <c r="G22" s="17">
        <v>5.9524999999999997</v>
      </c>
      <c r="H22" s="17">
        <v>0.22789999999999999</v>
      </c>
      <c r="I22" s="1" t="s">
        <v>477</v>
      </c>
      <c r="J22" s="16">
        <v>9.5436999999999994</v>
      </c>
      <c r="K22" s="14"/>
      <c r="L22" s="17">
        <v>1.6625028767805796</v>
      </c>
      <c r="M22" s="17">
        <v>0.70842864383291893</v>
      </c>
      <c r="N22" s="17">
        <v>0.334005327245948</v>
      </c>
      <c r="O22" s="17">
        <v>0.1736784596599065</v>
      </c>
    </row>
    <row r="23" spans="1:15" x14ac:dyDescent="0.3">
      <c r="A23" s="34"/>
      <c r="B23" s="17"/>
      <c r="C23" s="17"/>
      <c r="D23" s="17"/>
      <c r="E23" s="17"/>
      <c r="F23" s="17"/>
      <c r="G23" s="17"/>
      <c r="H23" s="17"/>
      <c r="I23" s="17"/>
      <c r="J23" s="17"/>
      <c r="K23" s="14"/>
      <c r="L23" s="17"/>
      <c r="M23" s="17"/>
      <c r="N23" s="17"/>
      <c r="O23" s="17"/>
    </row>
    <row r="24" spans="1:15" x14ac:dyDescent="0.3">
      <c r="A24" s="35" t="s">
        <v>180</v>
      </c>
      <c r="B24" s="17">
        <v>34.419800000000002</v>
      </c>
      <c r="C24" s="17">
        <v>4.8099999999999997E-2</v>
      </c>
      <c r="D24" s="17">
        <v>20.994299999999999</v>
      </c>
      <c r="E24" s="17">
        <v>21.411200000000001</v>
      </c>
      <c r="F24" s="17">
        <v>0.24979999999999999</v>
      </c>
      <c r="G24" s="17">
        <v>7.5121000000000002</v>
      </c>
      <c r="H24" s="1" t="s">
        <v>477</v>
      </c>
      <c r="I24" s="1" t="s">
        <v>477</v>
      </c>
      <c r="J24" s="17">
        <v>9.1969999999999992</v>
      </c>
      <c r="K24" s="14"/>
      <c r="L24" s="17">
        <v>1.3947914413943747</v>
      </c>
      <c r="M24" s="17">
        <v>0.87233275047197656</v>
      </c>
      <c r="N24" s="17">
        <v>0.60853751555782321</v>
      </c>
      <c r="O24" s="17">
        <v>2.8182974125714718E-3</v>
      </c>
    </row>
    <row r="25" spans="1:15" x14ac:dyDescent="0.3">
      <c r="A25" s="35" t="s">
        <v>181</v>
      </c>
      <c r="B25" s="17">
        <v>34.884599999999999</v>
      </c>
      <c r="C25" s="17">
        <v>8.0199999999999994E-2</v>
      </c>
      <c r="D25" s="17">
        <v>21.1812</v>
      </c>
      <c r="E25" s="17">
        <v>21.2699</v>
      </c>
      <c r="F25" s="17">
        <v>0.2445</v>
      </c>
      <c r="G25" s="17">
        <v>7.3887</v>
      </c>
      <c r="H25" s="1" t="s">
        <v>477</v>
      </c>
      <c r="I25" s="1" t="s">
        <v>477</v>
      </c>
      <c r="J25" s="17">
        <v>9.1875999999999998</v>
      </c>
      <c r="K25" s="14"/>
      <c r="L25" s="17">
        <v>1.3756968641770548</v>
      </c>
      <c r="M25" s="17">
        <v>0.85187894476308623</v>
      </c>
      <c r="N25" s="17">
        <v>0.62862665394515371</v>
      </c>
      <c r="O25" s="17">
        <v>4.6655747020912528E-3</v>
      </c>
    </row>
    <row r="26" spans="1:15" x14ac:dyDescent="0.3">
      <c r="A26" s="35" t="s">
        <v>189</v>
      </c>
      <c r="B26" s="17">
        <v>34.566600000000001</v>
      </c>
      <c r="C26" s="17">
        <v>8.6099999999999996E-2</v>
      </c>
      <c r="D26" s="17">
        <v>20.723500000000001</v>
      </c>
      <c r="E26" s="17">
        <v>21.383600000000001</v>
      </c>
      <c r="F26" s="17">
        <v>0.2591</v>
      </c>
      <c r="G26" s="17">
        <v>7.4615</v>
      </c>
      <c r="H26" s="1" t="s">
        <v>477</v>
      </c>
      <c r="I26" s="1" t="s">
        <v>477</v>
      </c>
      <c r="J26" s="17">
        <v>9.1242999999999999</v>
      </c>
      <c r="K26" s="14"/>
      <c r="L26" s="17">
        <v>1.3956090702690709</v>
      </c>
      <c r="M26" s="17">
        <v>0.86808380933659679</v>
      </c>
      <c r="N26" s="17">
        <v>0.60373975301562322</v>
      </c>
      <c r="O26" s="17">
        <v>5.0542834355798219E-3</v>
      </c>
    </row>
    <row r="27" spans="1:15" x14ac:dyDescent="0.3">
      <c r="A27" s="35" t="s">
        <v>183</v>
      </c>
      <c r="B27" s="17">
        <v>34.2455</v>
      </c>
      <c r="C27" s="17">
        <v>9.2100000000000001E-2</v>
      </c>
      <c r="D27" s="17">
        <v>21.317499999999999</v>
      </c>
      <c r="E27" s="17">
        <v>21.529699999999998</v>
      </c>
      <c r="F27" s="17">
        <v>0.29060000000000002</v>
      </c>
      <c r="G27" s="17">
        <v>7.1867999999999999</v>
      </c>
      <c r="H27" s="1" t="s">
        <v>477</v>
      </c>
      <c r="I27" s="1" t="s">
        <v>477</v>
      </c>
      <c r="J27" s="17">
        <v>9.3092000000000006</v>
      </c>
      <c r="K27" s="14"/>
      <c r="L27" s="17">
        <v>1.402471212823069</v>
      </c>
      <c r="M27" s="17">
        <v>0.83453410175645937</v>
      </c>
      <c r="N27" s="17">
        <v>0.62450099461820674</v>
      </c>
      <c r="O27" s="17">
        <v>5.3962130450546167E-3</v>
      </c>
    </row>
    <row r="28" spans="1:15" x14ac:dyDescent="0.3">
      <c r="A28" s="35" t="s">
        <v>184</v>
      </c>
      <c r="B28" s="17">
        <v>35.078000000000003</v>
      </c>
      <c r="C28" s="17">
        <v>4.6199999999999998E-2</v>
      </c>
      <c r="D28" s="17">
        <v>22.758900000000001</v>
      </c>
      <c r="E28" s="17">
        <v>20.398</v>
      </c>
      <c r="F28" s="17">
        <v>0.22159999999999999</v>
      </c>
      <c r="G28" s="17">
        <v>6.0481999999999996</v>
      </c>
      <c r="H28" s="1" t="s">
        <v>477</v>
      </c>
      <c r="I28" s="1" t="s">
        <v>477</v>
      </c>
      <c r="J28" s="17">
        <v>9.6273999999999997</v>
      </c>
      <c r="K28" s="14"/>
      <c r="L28" s="17">
        <v>1.3134523722517271</v>
      </c>
      <c r="M28" s="17">
        <v>0.69423329316951521</v>
      </c>
      <c r="N28" s="17">
        <v>0.76615766500516891</v>
      </c>
      <c r="O28" s="17">
        <v>2.6757294413988757E-3</v>
      </c>
    </row>
    <row r="29" spans="1:15" x14ac:dyDescent="0.3">
      <c r="A29" s="35" t="s">
        <v>185</v>
      </c>
      <c r="B29" s="17">
        <v>35.330800000000004</v>
      </c>
      <c r="C29" s="17">
        <v>9.2399999999999996E-2</v>
      </c>
      <c r="D29" s="17">
        <v>22.670500000000001</v>
      </c>
      <c r="E29" s="17">
        <v>20.569299999999998</v>
      </c>
      <c r="F29" s="17">
        <v>0.24790000000000001</v>
      </c>
      <c r="G29" s="17">
        <v>6.0148999999999999</v>
      </c>
      <c r="H29" s="1" t="s">
        <v>477</v>
      </c>
      <c r="I29" s="1" t="s">
        <v>477</v>
      </c>
      <c r="J29" s="17">
        <v>9.5436999999999994</v>
      </c>
      <c r="K29" s="14"/>
      <c r="L29" s="17">
        <v>1.3199069800201377</v>
      </c>
      <c r="M29" s="17">
        <v>0.68802588268449449</v>
      </c>
      <c r="N29" s="17">
        <v>0.76109554648462208</v>
      </c>
      <c r="O29" s="17">
        <v>5.3329715192026086E-3</v>
      </c>
    </row>
    <row r="30" spans="1:15" x14ac:dyDescent="0.3">
      <c r="A30" s="35" t="s">
        <v>186</v>
      </c>
      <c r="B30" s="17">
        <v>34.512500000000003</v>
      </c>
      <c r="C30" s="17">
        <v>5.8099999999999999E-2</v>
      </c>
      <c r="D30" s="17">
        <v>21.0593</v>
      </c>
      <c r="E30" s="17">
        <v>21.422799999999999</v>
      </c>
      <c r="F30" s="17">
        <v>0.24279999999999999</v>
      </c>
      <c r="G30" s="17">
        <v>7.4351000000000003</v>
      </c>
      <c r="H30" s="1" t="s">
        <v>477</v>
      </c>
      <c r="I30" s="1" t="s">
        <v>477</v>
      </c>
      <c r="J30" s="17">
        <v>9.1234999999999999</v>
      </c>
      <c r="K30" s="14"/>
      <c r="L30" s="17">
        <v>1.3939653288921769</v>
      </c>
      <c r="M30" s="17">
        <v>0.86241262237526983</v>
      </c>
      <c r="N30" s="17">
        <v>0.61648731952096814</v>
      </c>
      <c r="O30" s="17">
        <v>3.4003635411397242E-3</v>
      </c>
    </row>
    <row r="31" spans="1:15" x14ac:dyDescent="0.3">
      <c r="A31" s="35" t="s">
        <v>187</v>
      </c>
      <c r="B31" s="17">
        <v>34.566600000000001</v>
      </c>
      <c r="C31" s="17">
        <v>8.6099999999999996E-2</v>
      </c>
      <c r="D31" s="17">
        <v>20.723500000000001</v>
      </c>
      <c r="E31" s="17">
        <v>21.383600000000001</v>
      </c>
      <c r="F31" s="17">
        <v>0.2591</v>
      </c>
      <c r="G31" s="17">
        <v>7.4615</v>
      </c>
      <c r="H31" s="1" t="s">
        <v>477</v>
      </c>
      <c r="I31" s="1" t="s">
        <v>477</v>
      </c>
      <c r="J31" s="17">
        <v>9.1242999999999999</v>
      </c>
      <c r="K31" s="14"/>
      <c r="L31" s="17">
        <v>1.3956090702690709</v>
      </c>
      <c r="M31" s="17">
        <v>0.86808380933659679</v>
      </c>
      <c r="N31" s="17">
        <v>0.60373975301562322</v>
      </c>
      <c r="O31" s="17">
        <v>5.0542834355798219E-3</v>
      </c>
    </row>
    <row r="32" spans="1:15" x14ac:dyDescent="0.3">
      <c r="A32" s="35" t="s">
        <v>188</v>
      </c>
      <c r="B32" s="17">
        <v>34.956600000000002</v>
      </c>
      <c r="C32" s="17">
        <v>7.0099999999999996E-2</v>
      </c>
      <c r="D32" s="17">
        <v>21.104500000000002</v>
      </c>
      <c r="E32" s="17">
        <v>22.0107</v>
      </c>
      <c r="F32" s="17">
        <v>0.26900000000000002</v>
      </c>
      <c r="G32" s="17">
        <v>7.1509</v>
      </c>
      <c r="H32" s="1" t="s">
        <v>477</v>
      </c>
      <c r="I32" s="1" t="s">
        <v>477</v>
      </c>
      <c r="J32" s="17">
        <v>9.1560000000000006</v>
      </c>
      <c r="K32" s="14"/>
      <c r="L32" s="17">
        <v>1.4211259970667227</v>
      </c>
      <c r="M32" s="17">
        <v>0.8230230264459335</v>
      </c>
      <c r="N32" s="17">
        <v>0.61912873263582657</v>
      </c>
      <c r="O32" s="17">
        <v>4.0708980626906399E-3</v>
      </c>
    </row>
    <row r="33" spans="1:15" ht="12.75" customHeight="1" x14ac:dyDescent="0.3">
      <c r="A33" s="24"/>
      <c r="B33" s="17"/>
      <c r="C33" s="17"/>
      <c r="D33" s="17"/>
      <c r="E33" s="17"/>
      <c r="F33" s="17"/>
      <c r="G33" s="17"/>
      <c r="H33" s="17"/>
      <c r="I33" s="17"/>
      <c r="J33" s="17"/>
      <c r="K33" s="14"/>
      <c r="L33" s="17"/>
      <c r="M33" s="17"/>
      <c r="N33" s="17"/>
      <c r="O33" s="17"/>
    </row>
    <row r="34" spans="1:15" ht="15.75" customHeight="1" x14ac:dyDescent="0.3">
      <c r="A34" s="15" t="s">
        <v>190</v>
      </c>
      <c r="B34" s="17">
        <v>35.419800000000002</v>
      </c>
      <c r="C34" s="17">
        <v>0.59810000000000008</v>
      </c>
      <c r="D34" s="17">
        <v>20.994299999999999</v>
      </c>
      <c r="E34" s="17">
        <v>21.411200000000001</v>
      </c>
      <c r="F34" s="17">
        <v>0.24979999999999999</v>
      </c>
      <c r="G34" s="17">
        <v>9.0121000000000002</v>
      </c>
      <c r="H34" s="1" t="s">
        <v>477</v>
      </c>
      <c r="I34" s="1" t="s">
        <v>477</v>
      </c>
      <c r="J34" s="17">
        <v>8.6969999999999992</v>
      </c>
      <c r="K34" s="14"/>
      <c r="L34" s="17">
        <v>1.3494517261570462</v>
      </c>
      <c r="M34" s="17">
        <v>1.0124996893205764</v>
      </c>
      <c r="N34" s="17">
        <v>0.5340937082258197</v>
      </c>
      <c r="O34" s="17">
        <v>3.3904990522813289E-2</v>
      </c>
    </row>
    <row r="35" spans="1:15" ht="15" customHeight="1" x14ac:dyDescent="0.3">
      <c r="A35" s="15" t="s">
        <v>191</v>
      </c>
      <c r="B35" s="17">
        <v>35.512500000000003</v>
      </c>
      <c r="C35" s="17">
        <v>0.60810000000000008</v>
      </c>
      <c r="D35" s="17">
        <v>21.0593</v>
      </c>
      <c r="E35" s="17">
        <v>21.422799999999999</v>
      </c>
      <c r="F35" s="17">
        <v>0.24279999999999999</v>
      </c>
      <c r="G35" s="17">
        <v>8.9351000000000003</v>
      </c>
      <c r="H35" s="1" t="s">
        <v>477</v>
      </c>
      <c r="I35" s="1" t="s">
        <v>477</v>
      </c>
      <c r="J35" s="17">
        <v>8.6234999999999999</v>
      </c>
      <c r="K35" s="14"/>
      <c r="L35" s="17">
        <v>1.3487021594693365</v>
      </c>
      <c r="M35" s="17">
        <v>1.0027479632475602</v>
      </c>
      <c r="N35" s="17">
        <v>0.54186701364499079</v>
      </c>
      <c r="O35" s="17">
        <v>3.4434065631739189E-2</v>
      </c>
    </row>
    <row r="36" spans="1:15" x14ac:dyDescent="0.3">
      <c r="A36" s="15" t="s">
        <v>192</v>
      </c>
      <c r="B36" s="17">
        <v>35.884599999999999</v>
      </c>
      <c r="C36" s="17">
        <v>0.63020000000000009</v>
      </c>
      <c r="D36" s="17">
        <v>21.1812</v>
      </c>
      <c r="E36" s="17">
        <v>21.2699</v>
      </c>
      <c r="F36" s="17">
        <v>0.2445</v>
      </c>
      <c r="G36" s="17">
        <v>8.8887</v>
      </c>
      <c r="H36" s="1" t="s">
        <v>477</v>
      </c>
      <c r="I36" s="1" t="s">
        <v>477</v>
      </c>
      <c r="J36" s="17">
        <v>8.6875999999999998</v>
      </c>
      <c r="K36" s="14"/>
      <c r="L36" s="17">
        <v>1.3312867313521934</v>
      </c>
      <c r="M36" s="17">
        <v>0.99173800329761053</v>
      </c>
      <c r="N36" s="17">
        <v>0.55404853284850386</v>
      </c>
      <c r="O36" s="17">
        <v>3.5477910532347369E-2</v>
      </c>
    </row>
    <row r="37" spans="1:15" x14ac:dyDescent="0.3">
      <c r="A37" s="15" t="s">
        <v>193</v>
      </c>
      <c r="B37" s="17">
        <v>35.566600000000001</v>
      </c>
      <c r="C37" s="17">
        <v>0.6361</v>
      </c>
      <c r="D37" s="17">
        <v>20.723500000000001</v>
      </c>
      <c r="E37" s="17">
        <v>21.383600000000001</v>
      </c>
      <c r="F37" s="17">
        <v>0.2591</v>
      </c>
      <c r="G37" s="17">
        <v>8.9615000000000009</v>
      </c>
      <c r="H37" s="1" t="s">
        <v>477</v>
      </c>
      <c r="I37" s="1" t="s">
        <v>477</v>
      </c>
      <c r="J37" s="17">
        <v>8.6242999999999999</v>
      </c>
      <c r="K37" s="14"/>
      <c r="L37" s="17">
        <v>1.3501603680530632</v>
      </c>
      <c r="M37" s="17">
        <v>1.0086437330762135</v>
      </c>
      <c r="N37" s="17">
        <v>0.52931695855588679</v>
      </c>
      <c r="O37" s="17">
        <v>3.6124630143127466E-2</v>
      </c>
    </row>
    <row r="38" spans="1:15" x14ac:dyDescent="0.3">
      <c r="A38" s="15" t="s">
        <v>194</v>
      </c>
      <c r="B38" s="17">
        <v>35.2455</v>
      </c>
      <c r="C38" s="17">
        <v>0.6421</v>
      </c>
      <c r="D38" s="17">
        <v>21.317499999999999</v>
      </c>
      <c r="E38" s="17">
        <v>21.529699999999998</v>
      </c>
      <c r="F38" s="17">
        <v>0.29060000000000002</v>
      </c>
      <c r="G38" s="17">
        <v>8.6867999999999999</v>
      </c>
      <c r="H38" s="1" t="s">
        <v>477</v>
      </c>
      <c r="I38" s="1" t="s">
        <v>477</v>
      </c>
      <c r="J38" s="17">
        <v>8.8092000000000006</v>
      </c>
      <c r="K38" s="14"/>
      <c r="L38" s="17">
        <v>1.3568831034883888</v>
      </c>
      <c r="M38" s="17">
        <v>0.97592586975394924</v>
      </c>
      <c r="N38" s="17">
        <v>0.54954032336397418</v>
      </c>
      <c r="O38" s="17">
        <v>3.6398258582338937E-2</v>
      </c>
    </row>
    <row r="39" spans="1:15" x14ac:dyDescent="0.3">
      <c r="A39" s="15" t="s">
        <v>195</v>
      </c>
      <c r="B39" s="17">
        <v>35.956600000000002</v>
      </c>
      <c r="C39" s="17">
        <v>0.6201000000000001</v>
      </c>
      <c r="D39" s="17">
        <v>21.104500000000002</v>
      </c>
      <c r="E39" s="17">
        <v>22.0107</v>
      </c>
      <c r="F39" s="17">
        <v>0.26900000000000002</v>
      </c>
      <c r="G39" s="17">
        <v>8.6509</v>
      </c>
      <c r="H39" s="1" t="s">
        <v>477</v>
      </c>
      <c r="I39" s="1" t="s">
        <v>477</v>
      </c>
      <c r="J39" s="17">
        <v>8.6560000000000006</v>
      </c>
      <c r="K39" s="14"/>
      <c r="L39" s="17">
        <v>1.3753268060544737</v>
      </c>
      <c r="M39" s="17">
        <v>0.96357582745001435</v>
      </c>
      <c r="N39" s="17">
        <v>0.54498266017093577</v>
      </c>
      <c r="O39" s="17">
        <v>3.4850359667240566E-2</v>
      </c>
    </row>
    <row r="40" spans="1:15" x14ac:dyDescent="0.3">
      <c r="A40" s="15" t="s">
        <v>196</v>
      </c>
      <c r="B40" s="17">
        <v>36.078000000000003</v>
      </c>
      <c r="C40" s="17">
        <v>0.59620000000000006</v>
      </c>
      <c r="D40" s="17">
        <v>22.758900000000001</v>
      </c>
      <c r="E40" s="17">
        <v>20.398</v>
      </c>
      <c r="F40" s="17">
        <v>0.22159999999999999</v>
      </c>
      <c r="G40" s="17">
        <v>7.5481999999999996</v>
      </c>
      <c r="H40" s="1" t="s">
        <v>477</v>
      </c>
      <c r="I40" s="1" t="s">
        <v>477</v>
      </c>
      <c r="J40" s="17">
        <v>9.1273999999999997</v>
      </c>
      <c r="K40" s="14"/>
      <c r="L40" s="17">
        <v>1.271233630604498</v>
      </c>
      <c r="M40" s="17">
        <v>0.8385592165972251</v>
      </c>
      <c r="N40" s="17">
        <v>0.68747899015828828</v>
      </c>
      <c r="O40" s="17">
        <v>3.3419753158011746E-2</v>
      </c>
    </row>
    <row r="41" spans="1:15" x14ac:dyDescent="0.3">
      <c r="A41" s="34"/>
      <c r="I41" s="1"/>
    </row>
    <row r="42" spans="1:15" x14ac:dyDescent="0.3">
      <c r="A42" s="15" t="s">
        <v>197</v>
      </c>
      <c r="B42" s="17">
        <v>36.330800000000004</v>
      </c>
      <c r="C42" s="17">
        <v>0.64240000000000008</v>
      </c>
      <c r="D42" s="17">
        <v>22.670500000000001</v>
      </c>
      <c r="E42" s="17">
        <v>20.569299999999998</v>
      </c>
      <c r="F42" s="17">
        <v>0.24790000000000001</v>
      </c>
      <c r="G42" s="17">
        <v>7.5148999999999999</v>
      </c>
      <c r="H42" s="1" t="s">
        <v>477</v>
      </c>
      <c r="I42" s="1" t="s">
        <v>477</v>
      </c>
      <c r="J42" s="17">
        <v>9.0436999999999994</v>
      </c>
      <c r="K42" s="14"/>
      <c r="L42" s="17">
        <v>1.2776226376295512</v>
      </c>
      <c r="M42" s="17">
        <v>0.83206804457153849</v>
      </c>
      <c r="N42" s="17">
        <v>0.68284213984922015</v>
      </c>
      <c r="O42" s="17">
        <v>3.5889061206880755E-2</v>
      </c>
    </row>
    <row r="43" spans="1:15" x14ac:dyDescent="0.3">
      <c r="A43" s="15" t="s">
        <v>198</v>
      </c>
      <c r="B43" s="17">
        <v>33.892986281599995</v>
      </c>
      <c r="C43" s="17">
        <v>1.511263</v>
      </c>
      <c r="D43" s="17">
        <v>20.457074693999999</v>
      </c>
      <c r="E43" s="17">
        <v>23.028501161999998</v>
      </c>
      <c r="F43" s="17">
        <v>0.11705900000000001</v>
      </c>
      <c r="G43" s="17">
        <v>6.278867</v>
      </c>
      <c r="H43" s="1" t="s">
        <v>477</v>
      </c>
      <c r="I43" s="1" t="s">
        <v>477</v>
      </c>
      <c r="J43" s="17">
        <v>9.391788</v>
      </c>
      <c r="K43" s="14"/>
      <c r="L43" s="17">
        <v>1.5030152315788468</v>
      </c>
      <c r="M43" s="17">
        <v>0.73051904864660744</v>
      </c>
      <c r="N43" s="17">
        <v>0.52681827143977777</v>
      </c>
      <c r="O43" s="17">
        <v>8.8717897102534027E-2</v>
      </c>
    </row>
    <row r="44" spans="1:15" x14ac:dyDescent="0.3">
      <c r="A44" s="15" t="s">
        <v>199</v>
      </c>
      <c r="B44" s="17">
        <v>34.101205134399997</v>
      </c>
      <c r="C44" s="17">
        <v>1.5766100000000001</v>
      </c>
      <c r="D44" s="17">
        <v>20.304617092800001</v>
      </c>
      <c r="E44" s="17">
        <v>23.116053496800003</v>
      </c>
      <c r="F44" s="17">
        <v>6.8275999999999989E-2</v>
      </c>
      <c r="G44" s="17">
        <v>6.3547180000000001</v>
      </c>
      <c r="H44" s="1" t="s">
        <v>477</v>
      </c>
      <c r="I44" s="1" t="s">
        <v>477</v>
      </c>
      <c r="J44" s="17">
        <v>9.5035949999999989</v>
      </c>
      <c r="K44" s="14"/>
      <c r="L44" s="17">
        <v>1.503934375567606</v>
      </c>
      <c r="M44" s="17">
        <v>0.73699413149397341</v>
      </c>
      <c r="N44" s="17">
        <v>0.51465075194849508</v>
      </c>
      <c r="O44" s="17">
        <v>9.2259894159792369E-2</v>
      </c>
    </row>
    <row r="45" spans="1:15" x14ac:dyDescent="0.3">
      <c r="A45" s="15" t="s">
        <v>200</v>
      </c>
      <c r="B45" s="17">
        <v>33.810053323199995</v>
      </c>
      <c r="C45" s="17">
        <v>1.415818</v>
      </c>
      <c r="D45" s="17">
        <v>20.504843401500004</v>
      </c>
      <c r="E45" s="17">
        <v>23.088394687199997</v>
      </c>
      <c r="F45" s="17">
        <v>7.3629000000000014E-2</v>
      </c>
      <c r="G45" s="17">
        <v>6.2734129999999997</v>
      </c>
      <c r="H45" s="1" t="s">
        <v>477</v>
      </c>
      <c r="I45" s="1" t="s">
        <v>477</v>
      </c>
      <c r="J45" s="17">
        <v>9.5139980000000008</v>
      </c>
      <c r="K45" s="14"/>
      <c r="L45" s="17">
        <v>1.5085726203909984</v>
      </c>
      <c r="M45" s="17">
        <v>0.73068285071865158</v>
      </c>
      <c r="N45" s="17">
        <v>0.52968881229640985</v>
      </c>
      <c r="O45" s="17">
        <v>8.32057601802699E-2</v>
      </c>
    </row>
    <row r="46" spans="1:15" x14ac:dyDescent="0.3">
      <c r="A46" s="15" t="s">
        <v>201</v>
      </c>
      <c r="B46" s="17">
        <v>33.990989005599999</v>
      </c>
      <c r="C46" s="17">
        <v>1.6448860000000001</v>
      </c>
      <c r="D46" s="17">
        <v>20.626527898500001</v>
      </c>
      <c r="E46" s="17">
        <v>22.546810790399999</v>
      </c>
      <c r="F46" s="17">
        <v>7.0599000000000009E-2</v>
      </c>
      <c r="G46" s="17">
        <v>6.437538</v>
      </c>
      <c r="H46" s="1" t="s">
        <v>477</v>
      </c>
      <c r="I46" s="1" t="s">
        <v>477</v>
      </c>
      <c r="J46" s="17">
        <v>9.5589429999999993</v>
      </c>
      <c r="K46" s="14"/>
      <c r="L46" s="17">
        <v>1.4653995156816868</v>
      </c>
      <c r="M46" s="17">
        <v>0.74583589437707076</v>
      </c>
      <c r="N46" s="17">
        <v>0.53095446585691963</v>
      </c>
      <c r="O46" s="17">
        <v>9.6156845498137966E-2</v>
      </c>
    </row>
    <row r="47" spans="1:15" x14ac:dyDescent="0.3">
      <c r="A47" s="15" t="s">
        <v>202</v>
      </c>
      <c r="B47" s="17">
        <v>34.1181463088</v>
      </c>
      <c r="C47" s="17">
        <v>1.408344</v>
      </c>
      <c r="D47" s="17">
        <v>20.502128127600002</v>
      </c>
      <c r="E47" s="17">
        <v>22.892545910399999</v>
      </c>
      <c r="F47" s="17">
        <v>0.10312099999999999</v>
      </c>
      <c r="G47" s="17">
        <v>6.3566370000000001</v>
      </c>
      <c r="H47" s="1" t="s">
        <v>477</v>
      </c>
      <c r="I47" s="1" t="s">
        <v>477</v>
      </c>
      <c r="J47" s="17">
        <v>9.4438030000000008</v>
      </c>
      <c r="K47" s="14"/>
      <c r="L47" s="17">
        <v>1.4900543644913291</v>
      </c>
      <c r="M47" s="17">
        <v>0.73754408279031691</v>
      </c>
      <c r="N47" s="17">
        <v>0.53609177765092397</v>
      </c>
      <c r="O47" s="17">
        <v>8.2449921762413197E-2</v>
      </c>
    </row>
    <row r="48" spans="1:15" x14ac:dyDescent="0.3">
      <c r="A48" s="25"/>
      <c r="B48" s="5"/>
      <c r="C48" s="5"/>
      <c r="D48" s="5"/>
      <c r="E48" s="5"/>
      <c r="F48" s="5"/>
      <c r="G48" s="5"/>
      <c r="H48" s="5"/>
      <c r="I48" s="5"/>
      <c r="J48" s="5"/>
      <c r="K48" s="5"/>
      <c r="L48" s="5"/>
      <c r="M48" s="5"/>
      <c r="N48" s="5"/>
      <c r="O48" s="5"/>
    </row>
    <row r="49" spans="1:21" x14ac:dyDescent="0.3">
      <c r="A49" s="29" t="s">
        <v>66</v>
      </c>
      <c r="B49" s="30"/>
      <c r="C49" s="30"/>
      <c r="D49" s="30"/>
      <c r="E49" s="30"/>
      <c r="F49" s="30"/>
      <c r="G49" s="30"/>
      <c r="H49" s="30"/>
      <c r="I49" s="30"/>
      <c r="J49" s="30"/>
      <c r="K49" s="30"/>
      <c r="L49" s="31"/>
      <c r="M49" s="31"/>
      <c r="N49" s="31"/>
      <c r="O49" s="16"/>
      <c r="P49" s="16"/>
      <c r="Q49" s="16"/>
      <c r="R49" s="16"/>
      <c r="S49" s="16"/>
      <c r="T49" s="16"/>
    </row>
    <row r="50" spans="1:21" x14ac:dyDescent="0.3">
      <c r="A50" s="49"/>
      <c r="B50" s="49"/>
      <c r="C50" s="64"/>
      <c r="D50" s="64"/>
      <c r="E50" s="49"/>
      <c r="F50" s="49"/>
      <c r="G50" s="49"/>
      <c r="H50" s="49"/>
      <c r="I50" s="49"/>
      <c r="J50" s="49"/>
      <c r="K50" s="49"/>
      <c r="L50" s="49"/>
      <c r="M50" s="49"/>
      <c r="N50" s="64"/>
      <c r="O50" s="64"/>
      <c r="P50" s="49"/>
      <c r="Q50" s="49"/>
      <c r="R50" s="49"/>
      <c r="S50" s="49"/>
      <c r="T50" s="49"/>
      <c r="U50" s="49"/>
    </row>
    <row r="51" spans="1:21" x14ac:dyDescent="0.3">
      <c r="A51" s="50" t="s">
        <v>354</v>
      </c>
      <c r="B51" s="49"/>
      <c r="C51" s="64"/>
      <c r="D51" s="64"/>
      <c r="E51" s="49"/>
      <c r="F51" s="49"/>
      <c r="G51" s="49"/>
      <c r="H51" s="49"/>
      <c r="I51" s="49"/>
      <c r="J51" s="49"/>
      <c r="K51" s="49"/>
      <c r="L51" s="49"/>
      <c r="M51" s="49"/>
      <c r="N51" s="64"/>
      <c r="O51" s="64"/>
      <c r="P51" s="49"/>
      <c r="Q51" s="49"/>
      <c r="R51" s="49"/>
      <c r="S51" s="49"/>
      <c r="T51" s="49"/>
      <c r="U51" s="49"/>
    </row>
    <row r="52" spans="1:21" x14ac:dyDescent="0.3">
      <c r="A52" s="49" t="s">
        <v>355</v>
      </c>
      <c r="B52" s="13" t="s">
        <v>33</v>
      </c>
      <c r="C52" s="13" t="s">
        <v>34</v>
      </c>
      <c r="D52" s="13" t="s">
        <v>35</v>
      </c>
      <c r="E52" s="13" t="s">
        <v>39</v>
      </c>
      <c r="F52" s="13" t="s">
        <v>68</v>
      </c>
      <c r="G52" s="13" t="s">
        <v>10</v>
      </c>
      <c r="H52" s="13" t="s">
        <v>13</v>
      </c>
      <c r="I52" s="13" t="s">
        <v>11</v>
      </c>
      <c r="J52" s="13" t="s">
        <v>12</v>
      </c>
      <c r="K52" s="13" t="s">
        <v>36</v>
      </c>
      <c r="L52" s="13" t="s">
        <v>37</v>
      </c>
      <c r="M52" s="13" t="s">
        <v>69</v>
      </c>
      <c r="N52" s="13" t="s">
        <v>70</v>
      </c>
      <c r="O52" s="13" t="s">
        <v>38</v>
      </c>
      <c r="P52" s="13" t="s">
        <v>71</v>
      </c>
      <c r="Q52" s="16" t="s">
        <v>72</v>
      </c>
      <c r="R52" s="16" t="s">
        <v>73</v>
      </c>
      <c r="S52" s="16" t="s">
        <v>74</v>
      </c>
      <c r="T52" s="16" t="s">
        <v>75</v>
      </c>
      <c r="U52" s="34"/>
    </row>
    <row r="53" spans="1:21" x14ac:dyDescent="0.3">
      <c r="A53" s="49" t="s">
        <v>356</v>
      </c>
      <c r="B53" s="13" t="s">
        <v>357</v>
      </c>
      <c r="C53" s="13" t="s">
        <v>357</v>
      </c>
      <c r="D53" s="13" t="s">
        <v>357</v>
      </c>
      <c r="E53" s="13" t="s">
        <v>357</v>
      </c>
      <c r="F53" s="13" t="s">
        <v>357</v>
      </c>
      <c r="G53" s="13" t="s">
        <v>357</v>
      </c>
      <c r="H53" s="13" t="s">
        <v>357</v>
      </c>
      <c r="I53" s="13" t="s">
        <v>357</v>
      </c>
      <c r="J53" s="13" t="s">
        <v>357</v>
      </c>
      <c r="K53" s="13" t="s">
        <v>357</v>
      </c>
      <c r="L53" s="13" t="s">
        <v>357</v>
      </c>
      <c r="M53" s="13" t="s">
        <v>358</v>
      </c>
      <c r="N53" s="13" t="s">
        <v>358</v>
      </c>
      <c r="O53" s="13" t="s">
        <v>357</v>
      </c>
      <c r="P53" s="13" t="s">
        <v>357</v>
      </c>
      <c r="Q53" s="13" t="s">
        <v>357</v>
      </c>
      <c r="R53" s="13" t="s">
        <v>357</v>
      </c>
      <c r="S53" s="13" t="s">
        <v>357</v>
      </c>
      <c r="T53" s="13" t="s">
        <v>357</v>
      </c>
      <c r="U53" s="34"/>
    </row>
    <row r="54" spans="1:21" x14ac:dyDescent="0.3">
      <c r="A54" s="49" t="s">
        <v>359</v>
      </c>
      <c r="B54" s="57">
        <v>393</v>
      </c>
      <c r="C54" s="57">
        <v>334</v>
      </c>
      <c r="D54" s="57">
        <v>296</v>
      </c>
      <c r="E54" s="57">
        <v>491</v>
      </c>
      <c r="F54" s="57">
        <v>403</v>
      </c>
      <c r="G54" s="57">
        <v>457</v>
      </c>
      <c r="H54" s="57">
        <v>387</v>
      </c>
      <c r="I54" s="57">
        <v>228</v>
      </c>
      <c r="J54" s="57">
        <v>245</v>
      </c>
      <c r="K54" s="57">
        <v>314</v>
      </c>
      <c r="L54" s="57">
        <v>197</v>
      </c>
      <c r="M54" s="57">
        <v>1248</v>
      </c>
      <c r="N54" s="57">
        <v>852</v>
      </c>
      <c r="O54" s="57">
        <v>882</v>
      </c>
      <c r="P54" s="57">
        <v>560</v>
      </c>
      <c r="Q54" s="57">
        <v>434</v>
      </c>
      <c r="R54" s="57">
        <v>211</v>
      </c>
      <c r="S54" s="57">
        <v>1078</v>
      </c>
      <c r="T54" s="57">
        <v>234</v>
      </c>
      <c r="U54" s="34"/>
    </row>
    <row r="55" spans="1:21" x14ac:dyDescent="0.3">
      <c r="A55" s="49" t="s">
        <v>360</v>
      </c>
      <c r="B55" s="54" t="s">
        <v>361</v>
      </c>
      <c r="C55" s="54" t="s">
        <v>361</v>
      </c>
      <c r="D55" s="54" t="s">
        <v>361</v>
      </c>
      <c r="E55" s="54" t="s">
        <v>361</v>
      </c>
      <c r="F55" s="54" t="s">
        <v>361</v>
      </c>
      <c r="G55" s="54" t="s">
        <v>361</v>
      </c>
      <c r="H55" s="54" t="s">
        <v>361</v>
      </c>
      <c r="I55" s="54" t="s">
        <v>361</v>
      </c>
      <c r="J55" s="54" t="s">
        <v>361</v>
      </c>
      <c r="K55" s="54" t="s">
        <v>361</v>
      </c>
      <c r="L55" s="54" t="s">
        <v>361</v>
      </c>
      <c r="M55" s="54" t="s">
        <v>361</v>
      </c>
      <c r="N55" s="54" t="s">
        <v>361</v>
      </c>
      <c r="O55" s="54" t="s">
        <v>361</v>
      </c>
      <c r="P55" s="54" t="s">
        <v>361</v>
      </c>
      <c r="Q55" s="54" t="s">
        <v>361</v>
      </c>
      <c r="R55" s="54" t="s">
        <v>361</v>
      </c>
      <c r="S55" s="54" t="s">
        <v>361</v>
      </c>
      <c r="T55" s="54" t="s">
        <v>361</v>
      </c>
      <c r="U55" s="52"/>
    </row>
    <row r="56" spans="1:21" x14ac:dyDescent="0.3">
      <c r="A56" s="49" t="s">
        <v>362</v>
      </c>
      <c r="B56" s="54" t="s">
        <v>363</v>
      </c>
      <c r="C56" s="54" t="s">
        <v>364</v>
      </c>
      <c r="D56" s="54" t="s">
        <v>365</v>
      </c>
      <c r="E56" s="54" t="s">
        <v>366</v>
      </c>
      <c r="F56" s="54" t="s">
        <v>367</v>
      </c>
      <c r="G56" s="54" t="s">
        <v>365</v>
      </c>
      <c r="H56" s="54" t="s">
        <v>368</v>
      </c>
      <c r="I56" s="54" t="s">
        <v>363</v>
      </c>
      <c r="J56" s="54" t="s">
        <v>363</v>
      </c>
      <c r="K56" s="54" t="s">
        <v>369</v>
      </c>
      <c r="L56" s="54" t="s">
        <v>370</v>
      </c>
      <c r="M56" s="54" t="s">
        <v>371</v>
      </c>
      <c r="N56" s="54" t="s">
        <v>372</v>
      </c>
      <c r="O56" s="54" t="s">
        <v>373</v>
      </c>
      <c r="P56" s="54" t="s">
        <v>374</v>
      </c>
      <c r="Q56" s="54" t="s">
        <v>375</v>
      </c>
      <c r="R56" s="54" t="s">
        <v>374</v>
      </c>
      <c r="S56" s="54" t="s">
        <v>376</v>
      </c>
      <c r="T56" s="54" t="s">
        <v>369</v>
      </c>
      <c r="U56" s="52"/>
    </row>
    <row r="57" spans="1:21" x14ac:dyDescent="0.3">
      <c r="A57" s="50" t="s">
        <v>385</v>
      </c>
      <c r="B57" s="49"/>
      <c r="C57" s="64"/>
      <c r="D57" s="64"/>
      <c r="E57" s="49"/>
      <c r="F57" s="49"/>
      <c r="G57" s="49"/>
      <c r="H57" s="49"/>
      <c r="I57" s="49"/>
      <c r="J57" s="49"/>
      <c r="K57" s="49"/>
      <c r="L57" s="49"/>
      <c r="M57" s="49"/>
      <c r="N57" s="64"/>
      <c r="O57" s="64"/>
      <c r="P57" s="49"/>
      <c r="Q57" s="49"/>
      <c r="R57" s="49"/>
      <c r="S57" s="49"/>
      <c r="T57" s="49"/>
      <c r="U57" s="49"/>
    </row>
    <row r="58" spans="1:21" x14ac:dyDescent="0.3">
      <c r="A58" s="49" t="s">
        <v>377</v>
      </c>
      <c r="B58" s="52">
        <v>15</v>
      </c>
      <c r="C58" s="65" t="s">
        <v>378</v>
      </c>
      <c r="D58" s="65"/>
      <c r="E58" s="49"/>
      <c r="F58" s="49"/>
      <c r="G58" s="49"/>
      <c r="H58" s="49"/>
      <c r="I58" s="49"/>
      <c r="J58" s="49"/>
      <c r="K58" s="49"/>
      <c r="L58" s="49"/>
      <c r="M58" s="49"/>
      <c r="N58" s="64"/>
      <c r="O58" s="64"/>
      <c r="P58" s="49"/>
      <c r="Q58" s="49"/>
      <c r="R58" s="49"/>
      <c r="S58" s="49"/>
      <c r="T58" s="49"/>
      <c r="U58" s="49"/>
    </row>
    <row r="59" spans="1:21" x14ac:dyDescent="0.3">
      <c r="A59" s="49" t="s">
        <v>379</v>
      </c>
      <c r="B59" s="52">
        <v>20</v>
      </c>
      <c r="C59" s="65" t="s">
        <v>384</v>
      </c>
      <c r="D59" s="65"/>
      <c r="E59" s="49"/>
      <c r="F59" s="49"/>
      <c r="G59" s="49"/>
      <c r="H59" s="49"/>
      <c r="I59" s="49"/>
      <c r="J59" s="49"/>
      <c r="K59" s="49"/>
      <c r="L59" s="49"/>
      <c r="M59" s="49"/>
      <c r="N59" s="64"/>
      <c r="O59" s="64"/>
      <c r="P59" s="49"/>
      <c r="Q59" s="49"/>
      <c r="R59" s="49"/>
      <c r="S59" s="49"/>
      <c r="T59" s="49"/>
      <c r="U59" s="49"/>
    </row>
    <row r="60" spans="1:21" x14ac:dyDescent="0.3">
      <c r="A60" s="49" t="s">
        <v>381</v>
      </c>
      <c r="B60" s="52">
        <v>5</v>
      </c>
      <c r="C60" s="65" t="s">
        <v>380</v>
      </c>
      <c r="D60" s="65"/>
      <c r="E60" s="49"/>
      <c r="F60" s="49"/>
      <c r="G60" s="49"/>
      <c r="H60" s="49"/>
      <c r="I60" s="49"/>
      <c r="J60" s="49"/>
      <c r="K60" s="49"/>
      <c r="L60" s="49"/>
      <c r="M60" s="49"/>
      <c r="N60" s="64"/>
      <c r="O60" s="64"/>
      <c r="P60" s="49"/>
      <c r="Q60" s="49"/>
      <c r="R60" s="49"/>
      <c r="S60" s="49"/>
      <c r="T60" s="49"/>
      <c r="U60" s="49"/>
    </row>
  </sheetData>
  <mergeCells count="12">
    <mergeCell ref="C50:D50"/>
    <mergeCell ref="N50:O50"/>
    <mergeCell ref="C51:D51"/>
    <mergeCell ref="N51:O51"/>
    <mergeCell ref="C57:D57"/>
    <mergeCell ref="N57:O57"/>
    <mergeCell ref="C58:D58"/>
    <mergeCell ref="N58:O58"/>
    <mergeCell ref="C59:D59"/>
    <mergeCell ref="N59:O59"/>
    <mergeCell ref="C60:D60"/>
    <mergeCell ref="N60:O60"/>
  </mergeCells>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0"/>
  <sheetViews>
    <sheetView workbookViewId="0">
      <selection activeCell="G57" sqref="G57:J57"/>
    </sheetView>
  </sheetViews>
  <sheetFormatPr defaultRowHeight="14.4" x14ac:dyDescent="0.3"/>
  <cols>
    <col min="1" max="1" width="35.88671875" customWidth="1"/>
    <col min="2" max="2" width="9.5546875" bestFit="1" customWidth="1"/>
    <col min="3" max="3" width="9.33203125" bestFit="1" customWidth="1"/>
    <col min="4" max="4" width="9.5546875" bestFit="1" customWidth="1"/>
    <col min="5" max="8" width="9.33203125" bestFit="1" customWidth="1"/>
    <col min="9" max="9" width="9.5546875" bestFit="1" customWidth="1"/>
    <col min="10" max="16" width="9.33203125" bestFit="1" customWidth="1"/>
  </cols>
  <sheetData>
    <row r="1" spans="1:26" ht="15.6" x14ac:dyDescent="0.3">
      <c r="A1" s="7" t="s">
        <v>337</v>
      </c>
      <c r="B1" s="8"/>
      <c r="C1" s="8"/>
      <c r="D1" s="8"/>
      <c r="E1" s="8"/>
      <c r="F1" s="8"/>
      <c r="G1" s="8"/>
      <c r="H1" s="8"/>
      <c r="Q1" s="39"/>
      <c r="R1" s="39"/>
      <c r="S1" s="39"/>
    </row>
    <row r="2" spans="1:26" ht="15.6" x14ac:dyDescent="0.3">
      <c r="A2" t="s">
        <v>249</v>
      </c>
      <c r="B2" s="8"/>
      <c r="C2" s="8"/>
      <c r="D2" s="8"/>
      <c r="E2" s="8"/>
      <c r="F2" s="8"/>
      <c r="G2" s="8"/>
      <c r="H2" s="8"/>
      <c r="Q2" s="39"/>
      <c r="R2" s="39"/>
      <c r="S2" s="39"/>
    </row>
    <row r="3" spans="1:26" ht="15.6" x14ac:dyDescent="0.3">
      <c r="A3" s="9" t="s">
        <v>18</v>
      </c>
      <c r="B3" s="9" t="s">
        <v>22</v>
      </c>
      <c r="C3" s="9" t="s">
        <v>23</v>
      </c>
      <c r="D3" s="9" t="s">
        <v>24</v>
      </c>
      <c r="E3" s="9" t="s">
        <v>25</v>
      </c>
      <c r="F3" s="9" t="s">
        <v>26</v>
      </c>
      <c r="G3" s="9" t="s">
        <v>27</v>
      </c>
      <c r="H3" s="9" t="s">
        <v>28</v>
      </c>
      <c r="I3" s="9" t="s">
        <v>29</v>
      </c>
      <c r="J3" s="9" t="s">
        <v>30</v>
      </c>
      <c r="K3" s="40" t="s">
        <v>243</v>
      </c>
      <c r="L3" s="40" t="s">
        <v>244</v>
      </c>
      <c r="M3" s="40" t="s">
        <v>245</v>
      </c>
      <c r="N3" s="9" t="s">
        <v>19</v>
      </c>
      <c r="O3" s="9" t="s">
        <v>20</v>
      </c>
      <c r="P3" s="9" t="s">
        <v>21</v>
      </c>
    </row>
    <row r="4" spans="1:26" x14ac:dyDescent="0.3">
      <c r="A4" s="15" t="s">
        <v>132</v>
      </c>
      <c r="B4" s="17">
        <v>64.858889000000005</v>
      </c>
      <c r="C4" s="17" t="s">
        <v>477</v>
      </c>
      <c r="D4" s="17">
        <v>20.724363</v>
      </c>
      <c r="E4" s="17">
        <v>0.239481</v>
      </c>
      <c r="F4" s="17" t="s">
        <v>477</v>
      </c>
      <c r="G4" s="17" t="s">
        <v>477</v>
      </c>
      <c r="H4" s="17">
        <v>3.7503099999999998</v>
      </c>
      <c r="I4" s="17">
        <v>10.612404</v>
      </c>
      <c r="J4" s="17">
        <v>0.10731599999999999</v>
      </c>
      <c r="K4" s="5">
        <v>0.17765645117577858</v>
      </c>
      <c r="L4" s="5">
        <v>0.90970564493468997</v>
      </c>
      <c r="M4" s="5">
        <v>6.0529027401874389E-3</v>
      </c>
      <c r="N4" s="5">
        <v>0.16247852038111996</v>
      </c>
      <c r="O4" s="5">
        <v>0.83198570157801721</v>
      </c>
      <c r="P4" s="5">
        <v>5.5357780408627575E-3</v>
      </c>
      <c r="T4" s="3"/>
      <c r="U4" s="3"/>
      <c r="V4" s="3"/>
      <c r="W4" s="3"/>
      <c r="X4" s="3"/>
      <c r="Y4" s="3"/>
      <c r="Z4" s="4"/>
    </row>
    <row r="5" spans="1:26" x14ac:dyDescent="0.3">
      <c r="A5" s="15" t="s">
        <v>133</v>
      </c>
      <c r="B5" s="17">
        <v>64.799063000000004</v>
      </c>
      <c r="C5" s="17" t="s">
        <v>477</v>
      </c>
      <c r="D5" s="17">
        <v>20.979882</v>
      </c>
      <c r="E5" s="17">
        <v>0.17354700000000001</v>
      </c>
      <c r="F5" s="17" t="s">
        <v>477</v>
      </c>
      <c r="G5" s="17" t="s">
        <v>477</v>
      </c>
      <c r="H5" s="17">
        <v>3.8469440000000001</v>
      </c>
      <c r="I5" s="17">
        <v>10.595475</v>
      </c>
      <c r="J5" s="17">
        <v>0.10484099999999999</v>
      </c>
      <c r="K5" s="5">
        <v>0.18180377664557398</v>
      </c>
      <c r="L5" s="5">
        <v>0.90610967549961496</v>
      </c>
      <c r="M5" s="5">
        <v>5.8993422880553818E-3</v>
      </c>
      <c r="N5" s="5">
        <v>0.16621105327239755</v>
      </c>
      <c r="O5" s="5">
        <v>0.82839557199466918</v>
      </c>
      <c r="P5" s="5">
        <v>5.3933747329332603E-3</v>
      </c>
      <c r="T5" s="3"/>
      <c r="U5" s="3"/>
      <c r="V5" s="3"/>
      <c r="W5" s="3"/>
      <c r="X5" s="3"/>
      <c r="Y5" s="3"/>
      <c r="Z5" s="4"/>
    </row>
    <row r="6" spans="1:26" x14ac:dyDescent="0.3">
      <c r="A6" s="15" t="s">
        <v>134</v>
      </c>
      <c r="B6" s="17">
        <v>65.137345999999994</v>
      </c>
      <c r="C6" s="17" t="s">
        <v>477</v>
      </c>
      <c r="D6" s="17">
        <v>21.049973999999999</v>
      </c>
      <c r="E6" s="17">
        <v>0.18097199999999999</v>
      </c>
      <c r="F6" s="17" t="s">
        <v>477</v>
      </c>
      <c r="G6" s="17" t="s">
        <v>477</v>
      </c>
      <c r="H6" s="17">
        <v>4.0915929999999996</v>
      </c>
      <c r="I6" s="17">
        <v>9.9182159999999993</v>
      </c>
      <c r="J6" s="17">
        <v>9.6821999999999991E-2</v>
      </c>
      <c r="K6" s="5">
        <v>0.19299685357021387</v>
      </c>
      <c r="L6" s="5">
        <v>0.84657348952270506</v>
      </c>
      <c r="M6" s="5">
        <v>5.4377251882663253E-3</v>
      </c>
      <c r="N6" s="5">
        <v>0.18468455835719283</v>
      </c>
      <c r="O6" s="5">
        <v>0.81011191704494445</v>
      </c>
      <c r="P6" s="5">
        <v>5.2035245978628861E-3</v>
      </c>
      <c r="T6" s="3"/>
      <c r="U6" s="3"/>
      <c r="V6" s="3"/>
      <c r="W6" s="3"/>
      <c r="X6" s="3"/>
      <c r="Y6" s="3"/>
      <c r="Z6" s="4"/>
    </row>
    <row r="7" spans="1:26" x14ac:dyDescent="0.3">
      <c r="A7" s="15" t="s">
        <v>135</v>
      </c>
      <c r="B7" s="17">
        <v>67.030424999999994</v>
      </c>
      <c r="C7" s="17" t="s">
        <v>477</v>
      </c>
      <c r="D7" s="17">
        <v>21.152933999999998</v>
      </c>
      <c r="E7" s="17">
        <v>0.17790300000000001</v>
      </c>
      <c r="F7" s="17" t="s">
        <v>477</v>
      </c>
      <c r="G7" s="17" t="s">
        <v>477</v>
      </c>
      <c r="H7" s="17">
        <v>3.8706049999999999</v>
      </c>
      <c r="I7" s="17">
        <v>8.4766770000000005</v>
      </c>
      <c r="J7" s="17">
        <v>0.11830499999999999</v>
      </c>
      <c r="K7" s="5">
        <v>0.18019157223537066</v>
      </c>
      <c r="L7" s="5">
        <v>0.7140926395813757</v>
      </c>
      <c r="M7" s="5">
        <v>6.5575879718923731E-3</v>
      </c>
      <c r="N7" s="5">
        <v>0.20002576731857732</v>
      </c>
      <c r="O7" s="5">
        <v>0.79269483248770289</v>
      </c>
      <c r="P7" s="5">
        <v>7.279400193719871E-3</v>
      </c>
      <c r="T7" s="3"/>
      <c r="U7" s="3"/>
      <c r="V7" s="3"/>
      <c r="W7" s="3"/>
      <c r="X7" s="3"/>
      <c r="Y7" s="3"/>
      <c r="Z7" s="4"/>
    </row>
    <row r="8" spans="1:26" x14ac:dyDescent="0.3">
      <c r="A8" s="15" t="s">
        <v>136</v>
      </c>
      <c r="B8" s="17">
        <v>67.447907999999998</v>
      </c>
      <c r="C8" s="17" t="s">
        <v>477</v>
      </c>
      <c r="D8" s="17">
        <v>21.591602999999999</v>
      </c>
      <c r="E8" s="17">
        <v>0.20987999999999998</v>
      </c>
      <c r="F8" s="17" t="s">
        <v>477</v>
      </c>
      <c r="G8" s="17" t="s">
        <v>477</v>
      </c>
      <c r="H8" s="17">
        <v>4.9236690000000003</v>
      </c>
      <c r="I8" s="17">
        <v>6.000489</v>
      </c>
      <c r="J8" s="17">
        <v>0.102267</v>
      </c>
      <c r="K8" s="5">
        <v>0.22878561510503279</v>
      </c>
      <c r="L8" s="5">
        <v>0.50454488745552206</v>
      </c>
      <c r="M8" s="5">
        <v>5.6579718947456625E-3</v>
      </c>
      <c r="N8" s="5">
        <v>0.30959294090975897</v>
      </c>
      <c r="O8" s="5">
        <v>0.68275068542498718</v>
      </c>
      <c r="P8" s="5">
        <v>7.6563736652538253E-3</v>
      </c>
      <c r="T8" s="3"/>
      <c r="U8" s="3"/>
      <c r="V8" s="3"/>
      <c r="W8" s="3"/>
      <c r="X8" s="3"/>
      <c r="Y8" s="3"/>
      <c r="Z8" s="4"/>
    </row>
    <row r="9" spans="1:26" x14ac:dyDescent="0.3">
      <c r="A9" s="15" t="s">
        <v>250</v>
      </c>
      <c r="B9" s="17">
        <v>66.745204999999999</v>
      </c>
      <c r="C9" s="17" t="s">
        <v>477</v>
      </c>
      <c r="D9" s="17">
        <v>20.521808999999998</v>
      </c>
      <c r="E9" s="17">
        <v>0.16404299999999999</v>
      </c>
      <c r="F9" s="17" t="s">
        <v>477</v>
      </c>
      <c r="G9" s="17" t="s">
        <v>477</v>
      </c>
      <c r="H9" s="17">
        <v>3.4071859999999998</v>
      </c>
      <c r="I9" s="17">
        <v>9.1731420000000004</v>
      </c>
      <c r="J9" s="17">
        <v>0.115632</v>
      </c>
      <c r="K9" s="5">
        <v>0.16000395095681177</v>
      </c>
      <c r="L9" s="5">
        <v>0.77951823875115944</v>
      </c>
      <c r="M9" s="5">
        <v>6.4654432756846335E-3</v>
      </c>
      <c r="N9" s="5">
        <v>0.16913958003040427</v>
      </c>
      <c r="O9" s="5">
        <v>0.82402582398730728</v>
      </c>
      <c r="P9" s="5">
        <v>6.8345959822884274E-3</v>
      </c>
      <c r="T9" s="3"/>
      <c r="U9" s="3"/>
      <c r="V9" s="3"/>
      <c r="W9" s="3"/>
      <c r="X9" s="3"/>
      <c r="Y9" s="3"/>
      <c r="Z9" s="4"/>
    </row>
    <row r="10" spans="1:26" x14ac:dyDescent="0.3">
      <c r="A10" s="15" t="s">
        <v>137</v>
      </c>
      <c r="B10" s="17">
        <v>66.137345999999994</v>
      </c>
      <c r="C10" s="17" t="s">
        <v>477</v>
      </c>
      <c r="D10" s="17">
        <v>21.049973999999999</v>
      </c>
      <c r="E10" s="17">
        <v>0.18097199999999999</v>
      </c>
      <c r="F10" s="17" t="s">
        <v>477</v>
      </c>
      <c r="G10" s="17" t="s">
        <v>477</v>
      </c>
      <c r="H10" s="17">
        <v>3.8915929999999999</v>
      </c>
      <c r="I10" s="17">
        <v>9.9182159999999993</v>
      </c>
      <c r="J10" s="17">
        <v>9.6821999999999991E-2</v>
      </c>
      <c r="K10" s="5">
        <v>0.18177677235247774</v>
      </c>
      <c r="L10" s="5">
        <v>0.83833546085774502</v>
      </c>
      <c r="M10" s="5">
        <v>5.3848105429017881E-3</v>
      </c>
      <c r="N10" s="5">
        <v>0.17725723682947855</v>
      </c>
      <c r="O10" s="5">
        <v>0.81749183575371054</v>
      </c>
      <c r="P10" s="5">
        <v>5.2509274168108799E-3</v>
      </c>
      <c r="T10" s="3"/>
      <c r="U10" s="3"/>
      <c r="V10" s="3"/>
      <c r="W10" s="3"/>
      <c r="X10" s="3"/>
      <c r="Y10" s="3"/>
      <c r="Z10" s="4"/>
    </row>
    <row r="11" spans="1:26" x14ac:dyDescent="0.3">
      <c r="A11" s="15" t="s">
        <v>138</v>
      </c>
      <c r="B11" s="17">
        <v>66.430425</v>
      </c>
      <c r="C11" s="17" t="s">
        <v>477</v>
      </c>
      <c r="D11" s="17">
        <v>21.152933999999998</v>
      </c>
      <c r="E11" s="17">
        <v>0.17790300000000001</v>
      </c>
      <c r="F11" s="17" t="s">
        <v>477</v>
      </c>
      <c r="G11" s="17" t="s">
        <v>477</v>
      </c>
      <c r="H11" s="17">
        <v>3.8706049999999999</v>
      </c>
      <c r="I11" s="17">
        <v>8.4766770000000005</v>
      </c>
      <c r="J11" s="17">
        <v>0.11830499999999999</v>
      </c>
      <c r="K11" s="5">
        <v>0.18137365517502685</v>
      </c>
      <c r="L11" s="5">
        <v>0.71877719122888895</v>
      </c>
      <c r="M11" s="5">
        <v>6.6006067034052058E-3</v>
      </c>
      <c r="N11" s="5">
        <v>0.2000257673185773</v>
      </c>
      <c r="O11" s="5">
        <v>0.79269483248770278</v>
      </c>
      <c r="P11" s="5">
        <v>7.2794001937198692E-3</v>
      </c>
      <c r="T11" s="3"/>
      <c r="U11" s="3"/>
      <c r="V11" s="3"/>
      <c r="W11" s="3"/>
      <c r="X11" s="3"/>
      <c r="Y11" s="3"/>
      <c r="Z11" s="4"/>
    </row>
    <row r="12" spans="1:26" x14ac:dyDescent="0.3">
      <c r="A12" s="15" t="s">
        <v>139</v>
      </c>
      <c r="B12" s="17">
        <v>64.858889000000005</v>
      </c>
      <c r="C12" s="17" t="s">
        <v>477</v>
      </c>
      <c r="D12" s="17">
        <v>20.724363</v>
      </c>
      <c r="E12" s="17">
        <v>0.239481</v>
      </c>
      <c r="F12" s="17" t="s">
        <v>477</v>
      </c>
      <c r="G12" s="17" t="s">
        <v>477</v>
      </c>
      <c r="H12" s="17">
        <v>3.8503099999999999</v>
      </c>
      <c r="I12" s="17">
        <v>10.612404</v>
      </c>
      <c r="J12" s="17">
        <v>0.10731599999999999</v>
      </c>
      <c r="K12" s="5">
        <v>0.18228562647031146</v>
      </c>
      <c r="L12" s="5">
        <v>0.9091672913235832</v>
      </c>
      <c r="M12" s="5">
        <v>6.0493207001440438E-3</v>
      </c>
      <c r="N12" s="5">
        <v>0.16609134822398047</v>
      </c>
      <c r="O12" s="5">
        <v>0.82839675349648179</v>
      </c>
      <c r="P12" s="5">
        <v>5.5118982795376789E-3</v>
      </c>
      <c r="T12" s="3"/>
      <c r="U12" s="3"/>
      <c r="V12" s="3"/>
      <c r="W12" s="3"/>
      <c r="X12" s="3"/>
      <c r="Y12" s="3"/>
      <c r="Z12" s="4"/>
    </row>
    <row r="13" spans="1:26" x14ac:dyDescent="0.3">
      <c r="B13" s="5"/>
      <c r="C13" s="17"/>
      <c r="D13" s="5"/>
      <c r="E13" s="5"/>
      <c r="F13" s="17"/>
      <c r="G13" s="17"/>
      <c r="H13" s="5"/>
      <c r="I13" s="5"/>
      <c r="J13" s="5"/>
      <c r="K13" s="5"/>
      <c r="L13" s="5"/>
      <c r="M13" s="5"/>
      <c r="N13" s="5"/>
      <c r="O13" s="5"/>
      <c r="P13" s="5"/>
    </row>
    <row r="14" spans="1:26" x14ac:dyDescent="0.3">
      <c r="A14" s="24" t="s">
        <v>140</v>
      </c>
      <c r="B14" s="5">
        <v>60.429243199999995</v>
      </c>
      <c r="C14" s="17" t="s">
        <v>477</v>
      </c>
      <c r="D14" s="5">
        <v>23.288825579999997</v>
      </c>
      <c r="E14" s="17" t="s">
        <v>477</v>
      </c>
      <c r="F14" s="17" t="s">
        <v>477</v>
      </c>
      <c r="G14" s="17" t="s">
        <v>477</v>
      </c>
      <c r="H14" s="5">
        <v>5.5528000000000004</v>
      </c>
      <c r="I14" s="5">
        <v>8.5298999999999996</v>
      </c>
      <c r="J14" s="5">
        <v>0.37490000000000001</v>
      </c>
      <c r="K14" s="5">
        <v>0.26948991121711485</v>
      </c>
      <c r="L14" s="5">
        <v>0.74911366629242115</v>
      </c>
      <c r="M14" s="5">
        <v>2.1663634736866527E-2</v>
      </c>
      <c r="N14" s="5">
        <v>0.25905835351204187</v>
      </c>
      <c r="O14" s="5">
        <v>0.72011657915733929</v>
      </c>
      <c r="P14" s="5">
        <v>2.0825067330618875E-2</v>
      </c>
    </row>
    <row r="15" spans="1:26" x14ac:dyDescent="0.3">
      <c r="A15" s="24" t="s">
        <v>141</v>
      </c>
      <c r="B15" s="5">
        <v>61.081554480000001</v>
      </c>
      <c r="C15" s="17" t="s">
        <v>477</v>
      </c>
      <c r="D15" s="5">
        <v>23.59141881</v>
      </c>
      <c r="E15" s="17" t="s">
        <v>477</v>
      </c>
      <c r="F15" s="17" t="s">
        <v>477</v>
      </c>
      <c r="G15" s="17" t="s">
        <v>477</v>
      </c>
      <c r="H15" s="5">
        <v>5.5587</v>
      </c>
      <c r="I15" s="5">
        <v>8.3899000000000008</v>
      </c>
      <c r="J15" s="5">
        <v>0.2591</v>
      </c>
      <c r="K15" s="5">
        <v>0.26725111503376653</v>
      </c>
      <c r="L15" s="5">
        <v>0.72992186743867327</v>
      </c>
      <c r="M15" s="5">
        <v>1.4831979175450987E-2</v>
      </c>
      <c r="N15" s="5">
        <v>0.26408083474076072</v>
      </c>
      <c r="O15" s="5">
        <v>0.72126313121045416</v>
      </c>
      <c r="P15" s="5">
        <v>1.4656034048785141E-2</v>
      </c>
    </row>
    <row r="16" spans="1:26" x14ac:dyDescent="0.3">
      <c r="A16" s="24" t="s">
        <v>145</v>
      </c>
      <c r="B16" s="5">
        <v>61.553551279999994</v>
      </c>
      <c r="C16" s="17" t="s">
        <v>477</v>
      </c>
      <c r="D16" s="5">
        <v>22.936447349999998</v>
      </c>
      <c r="E16" s="17" t="s">
        <v>477</v>
      </c>
      <c r="F16" s="17" t="s">
        <v>477</v>
      </c>
      <c r="G16" s="17" t="s">
        <v>477</v>
      </c>
      <c r="H16" s="5">
        <v>5.1730999999999998</v>
      </c>
      <c r="I16" s="5">
        <v>8.4913000000000007</v>
      </c>
      <c r="J16" s="5">
        <v>0.29310000000000003</v>
      </c>
      <c r="K16" s="5">
        <v>0.24962192942646791</v>
      </c>
      <c r="L16" s="5">
        <v>0.74144569390593162</v>
      </c>
      <c r="M16" s="5">
        <v>1.6839650925487573E-2</v>
      </c>
      <c r="N16" s="5">
        <v>0.24766358553197487</v>
      </c>
      <c r="O16" s="5">
        <v>0.73562887464211546</v>
      </c>
      <c r="P16" s="5">
        <v>1.6707539825909536E-2</v>
      </c>
    </row>
    <row r="17" spans="1:16" x14ac:dyDescent="0.3">
      <c r="A17" s="24" t="s">
        <v>146</v>
      </c>
      <c r="B17" s="5">
        <v>61.326622239999999</v>
      </c>
      <c r="C17" s="17" t="s">
        <v>477</v>
      </c>
      <c r="D17" s="5">
        <v>23.140565850000002</v>
      </c>
      <c r="E17" s="17" t="s">
        <v>477</v>
      </c>
      <c r="F17" s="17" t="s">
        <v>477</v>
      </c>
      <c r="G17" s="5">
        <v>4.65E-2</v>
      </c>
      <c r="H17" s="5">
        <v>5.008</v>
      </c>
      <c r="I17" s="5">
        <v>8.5172000000000008</v>
      </c>
      <c r="J17" s="5">
        <v>0.27429999999999999</v>
      </c>
      <c r="K17" s="5">
        <v>0.24190222587928856</v>
      </c>
      <c r="L17" s="5">
        <v>0.74446740911799558</v>
      </c>
      <c r="M17" s="5">
        <v>1.5775631612045118E-2</v>
      </c>
      <c r="N17" s="5">
        <v>0.24138439200311101</v>
      </c>
      <c r="O17" s="5">
        <v>0.74287374687387964</v>
      </c>
      <c r="P17" s="5">
        <v>1.5741861123009227E-2</v>
      </c>
    </row>
    <row r="18" spans="1:16" x14ac:dyDescent="0.3">
      <c r="A18" s="24" t="s">
        <v>147</v>
      </c>
      <c r="B18" s="5">
        <v>60.919183680000003</v>
      </c>
      <c r="C18" s="17" t="s">
        <v>477</v>
      </c>
      <c r="D18" s="5">
        <v>23.794939890000002</v>
      </c>
      <c r="E18" s="5">
        <v>6.0911399999999991E-2</v>
      </c>
      <c r="F18" s="17" t="s">
        <v>477</v>
      </c>
      <c r="G18" s="17" t="s">
        <v>477</v>
      </c>
      <c r="H18" s="5">
        <v>5.7732000000000001</v>
      </c>
      <c r="I18" s="5">
        <v>8.2731999999999992</v>
      </c>
      <c r="J18" s="5">
        <v>0.2772</v>
      </c>
      <c r="K18" s="5">
        <v>0.27739477798580348</v>
      </c>
      <c r="L18" s="5">
        <v>0.71933054449191502</v>
      </c>
      <c r="M18" s="5">
        <v>1.5858434338474496E-2</v>
      </c>
      <c r="N18" s="5">
        <v>0.27394748939880231</v>
      </c>
      <c r="O18" s="5">
        <v>0.71039115495360439</v>
      </c>
      <c r="P18" s="5">
        <v>1.5661355647593269E-2</v>
      </c>
    </row>
    <row r="19" spans="1:16" x14ac:dyDescent="0.3">
      <c r="A19" s="24" t="s">
        <v>148</v>
      </c>
      <c r="B19" s="5">
        <v>60.429243199999995</v>
      </c>
      <c r="C19" s="17" t="s">
        <v>477</v>
      </c>
      <c r="D19" s="5">
        <v>23.288825579999997</v>
      </c>
      <c r="E19" s="17" t="s">
        <v>477</v>
      </c>
      <c r="F19" s="17" t="s">
        <v>477</v>
      </c>
      <c r="G19" s="17" t="s">
        <v>477</v>
      </c>
      <c r="H19" s="5">
        <v>5.5528000000000004</v>
      </c>
      <c r="I19" s="5">
        <v>8.5298999999999996</v>
      </c>
      <c r="J19" s="5">
        <v>0.37490000000000001</v>
      </c>
      <c r="K19" s="5">
        <v>0.26948991121711485</v>
      </c>
      <c r="L19" s="5">
        <v>0.74911366629242115</v>
      </c>
      <c r="M19" s="5">
        <v>2.1663634736866527E-2</v>
      </c>
      <c r="N19" s="5">
        <v>0.25905835351204187</v>
      </c>
      <c r="O19" s="5">
        <v>0.72011657915733929</v>
      </c>
      <c r="P19" s="5">
        <v>2.0825067330618875E-2</v>
      </c>
    </row>
    <row r="20" spans="1:16" x14ac:dyDescent="0.3">
      <c r="A20" s="24" t="s">
        <v>142</v>
      </c>
      <c r="B20" s="5">
        <v>61.081554480000001</v>
      </c>
      <c r="C20" s="17" t="s">
        <v>477</v>
      </c>
      <c r="D20" s="5">
        <v>23.59141881</v>
      </c>
      <c r="E20" s="17" t="s">
        <v>477</v>
      </c>
      <c r="F20" s="17" t="s">
        <v>477</v>
      </c>
      <c r="G20" s="17" t="s">
        <v>477</v>
      </c>
      <c r="H20" s="5">
        <v>5.5587</v>
      </c>
      <c r="I20" s="5">
        <v>8.3899000000000008</v>
      </c>
      <c r="J20" s="5">
        <v>0.2591</v>
      </c>
      <c r="K20" s="5">
        <v>0.26725111503376653</v>
      </c>
      <c r="L20" s="5">
        <v>0.72992186743867327</v>
      </c>
      <c r="M20" s="5">
        <v>1.4831979175450987E-2</v>
      </c>
      <c r="N20" s="5">
        <v>0.26408083474076072</v>
      </c>
      <c r="O20" s="5">
        <v>0.72126313121045416</v>
      </c>
      <c r="P20" s="5">
        <v>1.4656034048785141E-2</v>
      </c>
    </row>
    <row r="21" spans="1:16" x14ac:dyDescent="0.3">
      <c r="A21" s="24" t="s">
        <v>143</v>
      </c>
      <c r="B21" s="5">
        <v>61.553551279999994</v>
      </c>
      <c r="C21" s="17" t="s">
        <v>477</v>
      </c>
      <c r="D21" s="5">
        <v>22.936447349999998</v>
      </c>
      <c r="E21" s="17" t="s">
        <v>477</v>
      </c>
      <c r="F21" s="17" t="s">
        <v>477</v>
      </c>
      <c r="G21" s="17" t="s">
        <v>477</v>
      </c>
      <c r="H21" s="5">
        <v>5.1730999999999998</v>
      </c>
      <c r="I21" s="5">
        <v>8.4913000000000007</v>
      </c>
      <c r="J21" s="5">
        <v>0.29310000000000003</v>
      </c>
      <c r="K21" s="5">
        <v>0.24962192942646791</v>
      </c>
      <c r="L21" s="5">
        <v>0.74144569390593162</v>
      </c>
      <c r="M21" s="5">
        <v>1.6839650925487573E-2</v>
      </c>
      <c r="N21" s="5">
        <v>0.24766358553197487</v>
      </c>
      <c r="O21" s="5">
        <v>0.73562887464211546</v>
      </c>
      <c r="P21" s="5">
        <v>1.6707539825909536E-2</v>
      </c>
    </row>
    <row r="22" spans="1:16" x14ac:dyDescent="0.3">
      <c r="A22" s="24" t="s">
        <v>144</v>
      </c>
      <c r="B22" s="5">
        <v>61.326622239999999</v>
      </c>
      <c r="C22" s="17" t="s">
        <v>477</v>
      </c>
      <c r="D22" s="5">
        <v>23.140565850000002</v>
      </c>
      <c r="E22" s="17" t="s">
        <v>477</v>
      </c>
      <c r="F22" s="17" t="s">
        <v>477</v>
      </c>
      <c r="G22" s="5">
        <v>4.65E-2</v>
      </c>
      <c r="H22" s="5">
        <v>5.008</v>
      </c>
      <c r="I22" s="5">
        <v>8.5172000000000008</v>
      </c>
      <c r="J22" s="5">
        <v>0.27429999999999999</v>
      </c>
      <c r="K22" s="5">
        <v>0.24190222587928856</v>
      </c>
      <c r="L22" s="5">
        <v>0.74446740911799558</v>
      </c>
      <c r="M22" s="5">
        <v>1.5775631612045118E-2</v>
      </c>
      <c r="N22" s="5">
        <v>0.24138439200311101</v>
      </c>
      <c r="O22" s="5">
        <v>0.74287374687387964</v>
      </c>
      <c r="P22" s="5">
        <v>1.5741861123009227E-2</v>
      </c>
    </row>
    <row r="23" spans="1:16" x14ac:dyDescent="0.3">
      <c r="B23" s="5"/>
      <c r="C23" s="17"/>
      <c r="D23" s="5"/>
      <c r="E23" s="5"/>
      <c r="F23" s="17"/>
      <c r="G23" s="5"/>
      <c r="H23" s="5"/>
      <c r="I23" s="5"/>
      <c r="J23" s="5"/>
      <c r="K23" s="5"/>
      <c r="L23" s="5"/>
      <c r="M23" s="5"/>
      <c r="N23" s="5"/>
      <c r="O23" s="5"/>
      <c r="P23" s="5"/>
    </row>
    <row r="24" spans="1:16" x14ac:dyDescent="0.3">
      <c r="A24" s="24" t="s">
        <v>149</v>
      </c>
      <c r="B24" s="17">
        <v>61.820951119999997</v>
      </c>
      <c r="C24" s="17" t="s">
        <v>477</v>
      </c>
      <c r="D24" s="17">
        <v>22.993102680000003</v>
      </c>
      <c r="E24" s="17">
        <v>6.131412E-2</v>
      </c>
      <c r="F24" s="17" t="s">
        <v>477</v>
      </c>
      <c r="G24" s="17" t="s">
        <v>477</v>
      </c>
      <c r="H24" s="17">
        <v>5.0082000000000004</v>
      </c>
      <c r="I24" s="17">
        <v>8.4992000000000001</v>
      </c>
      <c r="J24" s="5">
        <v>9.8799999999999999E-2</v>
      </c>
      <c r="K24" s="5">
        <v>0.24106131304858125</v>
      </c>
      <c r="L24" s="5">
        <v>0.74028202341804539</v>
      </c>
      <c r="M24" s="5">
        <v>5.6622390781239035E-3</v>
      </c>
      <c r="N24" s="5">
        <v>0.24423500638842299</v>
      </c>
      <c r="O24" s="5">
        <v>0.75002820831023886</v>
      </c>
      <c r="P24" s="5">
        <v>5.7367853013381275E-3</v>
      </c>
    </row>
    <row r="25" spans="1:16" x14ac:dyDescent="0.3">
      <c r="A25" s="24" t="s">
        <v>150</v>
      </c>
      <c r="B25" s="17">
        <v>61.466075840000002</v>
      </c>
      <c r="C25" s="17" t="s">
        <v>477</v>
      </c>
      <c r="D25" s="17">
        <v>23.21215668</v>
      </c>
      <c r="E25" s="17">
        <v>0.14830163999999998</v>
      </c>
      <c r="F25" s="17" t="s">
        <v>477</v>
      </c>
      <c r="G25" s="17" t="s">
        <v>477</v>
      </c>
      <c r="H25" s="17">
        <v>5.4821</v>
      </c>
      <c r="I25" s="17">
        <v>8.3493999999999993</v>
      </c>
      <c r="J25" s="5">
        <v>0.1003</v>
      </c>
      <c r="K25" s="5">
        <v>0.26372001001771672</v>
      </c>
      <c r="L25" s="5">
        <v>0.72681636652127846</v>
      </c>
      <c r="M25" s="5">
        <v>5.7448999213669336E-3</v>
      </c>
      <c r="N25" s="5">
        <v>0.26470437239839972</v>
      </c>
      <c r="O25" s="5">
        <v>0.72952928424344976</v>
      </c>
      <c r="P25" s="5">
        <v>5.7663433581505224E-3</v>
      </c>
    </row>
    <row r="26" spans="1:16" x14ac:dyDescent="0.3">
      <c r="A26" s="24" t="s">
        <v>151</v>
      </c>
      <c r="B26" s="17">
        <v>61.562718160000003</v>
      </c>
      <c r="C26" s="17" t="s">
        <v>477</v>
      </c>
      <c r="D26" s="17">
        <v>23.466358889999999</v>
      </c>
      <c r="E26" s="17">
        <v>0.13330031999999997</v>
      </c>
      <c r="F26" s="17" t="s">
        <v>477</v>
      </c>
      <c r="G26" s="17">
        <v>3.9300000000000002E-2</v>
      </c>
      <c r="H26" s="17">
        <v>5.3901000000000003</v>
      </c>
      <c r="I26" s="17">
        <v>8.4337</v>
      </c>
      <c r="J26" s="5">
        <v>0.1152</v>
      </c>
      <c r="K26" s="5">
        <v>0.25837260626200653</v>
      </c>
      <c r="L26" s="5">
        <v>0.73154507755016718</v>
      </c>
      <c r="M26" s="5">
        <v>6.5748753983447469E-3</v>
      </c>
      <c r="N26" s="5">
        <v>0.2592820226040673</v>
      </c>
      <c r="O26" s="5">
        <v>0.73411995984168843</v>
      </c>
      <c r="P26" s="5">
        <v>6.5980175542442185E-3</v>
      </c>
    </row>
    <row r="27" spans="1:16" x14ac:dyDescent="0.3">
      <c r="A27" s="24" t="s">
        <v>155</v>
      </c>
      <c r="B27" s="17">
        <v>61.062830639999994</v>
      </c>
      <c r="C27" s="17" t="s">
        <v>477</v>
      </c>
      <c r="D27" s="17">
        <v>23.370871260000001</v>
      </c>
      <c r="E27" s="17">
        <v>0.19974911999999997</v>
      </c>
      <c r="F27" s="17" t="s">
        <v>477</v>
      </c>
      <c r="G27" s="17" t="s">
        <v>477</v>
      </c>
      <c r="H27" s="17">
        <v>5.4009</v>
      </c>
      <c r="I27" s="17">
        <v>8.3300999999999998</v>
      </c>
      <c r="J27" s="5">
        <v>0.1714</v>
      </c>
      <c r="K27" s="5">
        <v>0.26062975156964802</v>
      </c>
      <c r="L27" s="5">
        <v>0.72741352082937061</v>
      </c>
      <c r="M27" s="5">
        <v>9.8481368666358902E-3</v>
      </c>
      <c r="N27" s="5">
        <v>0.26118047429774421</v>
      </c>
      <c r="O27" s="5">
        <v>0.72895057926660789</v>
      </c>
      <c r="P27" s="5">
        <v>9.8689464356478494E-3</v>
      </c>
    </row>
    <row r="28" spans="1:16" x14ac:dyDescent="0.3">
      <c r="A28" s="24" t="s">
        <v>156</v>
      </c>
      <c r="B28" s="17">
        <v>61.566033839999996</v>
      </c>
      <c r="C28" s="17" t="s">
        <v>477</v>
      </c>
      <c r="D28" s="17">
        <v>23.266521900000001</v>
      </c>
      <c r="E28" s="17">
        <v>0.27072851999999997</v>
      </c>
      <c r="F28" s="17" t="s">
        <v>477</v>
      </c>
      <c r="G28" s="17">
        <v>5.7700000000000001E-2</v>
      </c>
      <c r="H28" s="17">
        <v>5.4573999999999998</v>
      </c>
      <c r="I28" s="17">
        <v>8.4079999999999995</v>
      </c>
      <c r="J28" s="5">
        <v>0.16209999999999999</v>
      </c>
      <c r="K28" s="5">
        <v>0.26173150048709853</v>
      </c>
      <c r="L28" s="5">
        <v>0.72968633270284755</v>
      </c>
      <c r="M28" s="5">
        <v>9.2563256968275585E-3</v>
      </c>
      <c r="N28" s="5">
        <v>0.26155517074435958</v>
      </c>
      <c r="O28" s="5">
        <v>0.72919473958896497</v>
      </c>
      <c r="P28" s="5">
        <v>9.2500896666753152E-3</v>
      </c>
    </row>
    <row r="29" spans="1:16" x14ac:dyDescent="0.3">
      <c r="A29" s="24" t="s">
        <v>157</v>
      </c>
      <c r="B29" s="17">
        <v>61.114126159999998</v>
      </c>
      <c r="C29" s="17" t="s">
        <v>477</v>
      </c>
      <c r="D29" s="17">
        <v>23.490355260000001</v>
      </c>
      <c r="E29" s="17">
        <v>0.16098731999999996</v>
      </c>
      <c r="F29" s="17" t="s">
        <v>477</v>
      </c>
      <c r="G29" s="17" t="s">
        <v>477</v>
      </c>
      <c r="H29" s="17">
        <v>5.3746999999999998</v>
      </c>
      <c r="I29" s="17">
        <v>8.3926999999999996</v>
      </c>
      <c r="J29" s="5">
        <v>0.23200000000000001</v>
      </c>
      <c r="K29" s="5">
        <v>0.25882000178928383</v>
      </c>
      <c r="L29" s="5">
        <v>0.73133878756887727</v>
      </c>
      <c r="M29" s="5">
        <v>1.3302001631655161E-2</v>
      </c>
      <c r="N29" s="5">
        <v>0.25792736907436425</v>
      </c>
      <c r="O29" s="5">
        <v>0.72881650597178071</v>
      </c>
      <c r="P29" s="5">
        <v>1.325612495385498E-2</v>
      </c>
    </row>
    <row r="30" spans="1:16" x14ac:dyDescent="0.3">
      <c r="A30" s="24" t="s">
        <v>152</v>
      </c>
      <c r="B30" s="17">
        <v>62.086693119999993</v>
      </c>
      <c r="C30" s="17" t="s">
        <v>477</v>
      </c>
      <c r="D30" s="17">
        <v>23.182484819999999</v>
      </c>
      <c r="E30" s="17">
        <v>0.17065259999999999</v>
      </c>
      <c r="F30" s="17" t="s">
        <v>477</v>
      </c>
      <c r="G30" s="17">
        <v>4.53E-2</v>
      </c>
      <c r="H30" s="17">
        <v>5.2904</v>
      </c>
      <c r="I30" s="17">
        <v>8.3140999999999998</v>
      </c>
      <c r="J30" s="5">
        <v>0.24010000000000001</v>
      </c>
      <c r="K30" s="5">
        <v>0.25297732134585627</v>
      </c>
      <c r="L30" s="5">
        <v>0.71941853749555262</v>
      </c>
      <c r="M30" s="5">
        <v>1.3670067036855832E-2</v>
      </c>
      <c r="N30" s="5">
        <v>0.25655213785075837</v>
      </c>
      <c r="O30" s="5">
        <v>0.72958462372055322</v>
      </c>
      <c r="P30" s="5">
        <v>1.3863238428688467E-2</v>
      </c>
    </row>
    <row r="31" spans="1:16" x14ac:dyDescent="0.3">
      <c r="A31" s="24" t="s">
        <v>153</v>
      </c>
      <c r="B31" s="17">
        <v>62.39</v>
      </c>
      <c r="C31" s="17" t="s">
        <v>477</v>
      </c>
      <c r="D31" s="17">
        <v>23.24</v>
      </c>
      <c r="E31" s="17">
        <v>0.09</v>
      </c>
      <c r="F31" s="17" t="s">
        <v>477</v>
      </c>
      <c r="G31" s="17" t="s">
        <v>477</v>
      </c>
      <c r="H31" s="17">
        <v>4.62</v>
      </c>
      <c r="I31" s="17">
        <v>8.9</v>
      </c>
      <c r="J31" s="5">
        <v>0.05</v>
      </c>
      <c r="K31" s="5">
        <v>0.2205561503633641</v>
      </c>
      <c r="L31" s="5">
        <v>0.7688480272911874</v>
      </c>
      <c r="M31" s="5">
        <v>2.842055835494369E-3</v>
      </c>
      <c r="N31" s="5">
        <v>0.22227965490742949</v>
      </c>
      <c r="O31" s="5">
        <v>0.77485608041756349</v>
      </c>
      <c r="P31" s="5">
        <v>2.8642646750070837E-3</v>
      </c>
    </row>
    <row r="32" spans="1:16" x14ac:dyDescent="0.3">
      <c r="A32" s="24" t="s">
        <v>154</v>
      </c>
      <c r="B32" s="5">
        <v>62.93</v>
      </c>
      <c r="C32" s="17" t="s">
        <v>477</v>
      </c>
      <c r="D32" s="5">
        <v>22.96</v>
      </c>
      <c r="E32" s="5">
        <v>0.21</v>
      </c>
      <c r="F32" s="17" t="s">
        <v>477</v>
      </c>
      <c r="G32" s="17" t="s">
        <v>477</v>
      </c>
      <c r="H32" s="5">
        <v>4.03</v>
      </c>
      <c r="I32" s="5">
        <v>9.3699999999999992</v>
      </c>
      <c r="J32" s="5">
        <v>0.06</v>
      </c>
      <c r="K32" s="5">
        <v>0.19183941779213165</v>
      </c>
      <c r="L32" s="5">
        <v>0.80713409444308326</v>
      </c>
      <c r="M32" s="5">
        <v>3.4007088858582337E-3</v>
      </c>
      <c r="N32" s="5">
        <v>0.19138502741777921</v>
      </c>
      <c r="O32" s="5">
        <v>0.80522231860708682</v>
      </c>
      <c r="P32" s="5">
        <v>3.3926539751339782E-3</v>
      </c>
    </row>
    <row r="33" spans="1:16" x14ac:dyDescent="0.3">
      <c r="B33" s="5"/>
      <c r="C33" s="17"/>
      <c r="D33" s="5"/>
      <c r="E33" s="5"/>
      <c r="F33" s="17"/>
      <c r="G33" s="5"/>
      <c r="H33" s="5"/>
      <c r="I33" s="5"/>
      <c r="J33" s="5"/>
      <c r="K33" s="5"/>
      <c r="L33" s="5"/>
      <c r="M33" s="5"/>
      <c r="N33" s="5"/>
      <c r="O33" s="5"/>
      <c r="P33" s="5"/>
    </row>
    <row r="34" spans="1:16" x14ac:dyDescent="0.3">
      <c r="A34" s="15" t="s">
        <v>158</v>
      </c>
      <c r="B34" s="17">
        <v>61.88694435</v>
      </c>
      <c r="C34" s="17" t="s">
        <v>477</v>
      </c>
      <c r="D34" s="17">
        <v>23.651969220000002</v>
      </c>
      <c r="E34" s="17">
        <v>0.12319856999999999</v>
      </c>
      <c r="F34" s="17" t="s">
        <v>477</v>
      </c>
      <c r="G34" s="17" t="s">
        <v>477</v>
      </c>
      <c r="H34" s="17">
        <v>5.4126022499999999</v>
      </c>
      <c r="I34" s="17">
        <v>8.1701135999999988</v>
      </c>
      <c r="J34" s="17">
        <v>0.17259560999999998</v>
      </c>
      <c r="K34" s="5">
        <v>0.25843223522632036</v>
      </c>
      <c r="L34" s="5">
        <v>0.70589802322343143</v>
      </c>
      <c r="M34" s="5">
        <v>9.8119588809737757E-3</v>
      </c>
      <c r="N34" s="5">
        <v>0.26529210071036424</v>
      </c>
      <c r="O34" s="5">
        <v>0.72463549024462004</v>
      </c>
      <c r="P34" s="5">
        <v>1.0072409045015831E-2</v>
      </c>
    </row>
    <row r="35" spans="1:16" x14ac:dyDescent="0.3">
      <c r="A35" s="15" t="s">
        <v>159</v>
      </c>
      <c r="B35" s="17">
        <v>61.403657039999999</v>
      </c>
      <c r="C35" s="17" t="s">
        <v>477</v>
      </c>
      <c r="D35" s="17">
        <v>23.325105869999998</v>
      </c>
      <c r="E35" s="17">
        <v>7.2625409999999987E-2</v>
      </c>
      <c r="F35" s="17" t="s">
        <v>477</v>
      </c>
      <c r="G35" s="17" t="s">
        <v>477</v>
      </c>
      <c r="H35" s="17">
        <v>5.3676156600000002</v>
      </c>
      <c r="I35" s="17">
        <v>8.2754743499999996</v>
      </c>
      <c r="J35" s="17">
        <v>0.15809013</v>
      </c>
      <c r="K35" s="5">
        <v>0.25847453974464546</v>
      </c>
      <c r="L35" s="5">
        <v>0.72111172439411142</v>
      </c>
      <c r="M35" s="5">
        <v>9.0641382344971971E-3</v>
      </c>
      <c r="N35" s="5">
        <v>0.26144179896571895</v>
      </c>
      <c r="O35" s="5">
        <v>0.72939000749211613</v>
      </c>
      <c r="P35" s="5">
        <v>9.1681935421648996E-3</v>
      </c>
    </row>
    <row r="36" spans="1:16" x14ac:dyDescent="0.3">
      <c r="A36" s="15" t="s">
        <v>163</v>
      </c>
      <c r="B36" s="17">
        <v>61.325249040000003</v>
      </c>
      <c r="C36" s="17" t="s">
        <v>477</v>
      </c>
      <c r="D36" s="17">
        <v>23.328732240000001</v>
      </c>
      <c r="E36" s="17" t="s">
        <v>477</v>
      </c>
      <c r="F36" s="17" t="s">
        <v>477</v>
      </c>
      <c r="G36" s="17" t="s">
        <v>477</v>
      </c>
      <c r="H36" s="17">
        <v>5.46072516</v>
      </c>
      <c r="I36" s="17">
        <v>8.2399947299999994</v>
      </c>
      <c r="J36" s="17">
        <v>0.17190954</v>
      </c>
      <c r="K36" s="5">
        <v>0.26309501508112321</v>
      </c>
      <c r="L36" s="5">
        <v>0.71839373280017793</v>
      </c>
      <c r="M36" s="5">
        <v>9.8616068135002292E-3</v>
      </c>
      <c r="N36" s="5">
        <v>0.26539054919904681</v>
      </c>
      <c r="O36" s="5">
        <v>0.72466180033933991</v>
      </c>
      <c r="P36" s="5">
        <v>9.9476504616132794E-3</v>
      </c>
    </row>
    <row r="37" spans="1:16" x14ac:dyDescent="0.3">
      <c r="A37" s="15" t="s">
        <v>164</v>
      </c>
      <c r="B37" s="17">
        <v>61.08835887</v>
      </c>
      <c r="C37" s="17" t="s">
        <v>477</v>
      </c>
      <c r="D37" s="17">
        <v>23.502307950000002</v>
      </c>
      <c r="E37" s="17" t="s">
        <v>477</v>
      </c>
      <c r="F37" s="17" t="s">
        <v>477</v>
      </c>
      <c r="G37" s="17" t="s">
        <v>477</v>
      </c>
      <c r="H37" s="17">
        <v>5.4726823800000002</v>
      </c>
      <c r="I37" s="17">
        <v>8.2475415000000005</v>
      </c>
      <c r="J37" s="17">
        <v>0.17671202999999999</v>
      </c>
      <c r="K37" s="5">
        <v>0.26384021504680322</v>
      </c>
      <c r="L37" s="5">
        <v>0.71951285676768317</v>
      </c>
      <c r="M37" s="5">
        <v>1.0143603592854458E-2</v>
      </c>
      <c r="N37" s="5">
        <v>0.2655672853043286</v>
      </c>
      <c r="O37" s="5">
        <v>0.72422271214211931</v>
      </c>
      <c r="P37" s="5">
        <v>1.0210002553552085E-2</v>
      </c>
    </row>
    <row r="38" spans="1:16" x14ac:dyDescent="0.3">
      <c r="A38" s="15" t="s">
        <v>160</v>
      </c>
      <c r="B38" s="17">
        <v>61.530089940000003</v>
      </c>
      <c r="C38" s="17" t="s">
        <v>477</v>
      </c>
      <c r="D38" s="17">
        <v>23.226997859999997</v>
      </c>
      <c r="E38" s="17">
        <v>6.106023E-2</v>
      </c>
      <c r="F38" s="17" t="s">
        <v>477</v>
      </c>
      <c r="G38" s="17" t="s">
        <v>477</v>
      </c>
      <c r="H38" s="17">
        <v>5.3161604100000002</v>
      </c>
      <c r="I38" s="17">
        <v>8.3682898199999993</v>
      </c>
      <c r="J38" s="17">
        <v>0.14064435</v>
      </c>
      <c r="K38" s="5">
        <v>0.25583850430328797</v>
      </c>
      <c r="L38" s="5">
        <v>0.7287487850062867</v>
      </c>
      <c r="M38" s="5">
        <v>8.0588955134415132E-3</v>
      </c>
      <c r="N38" s="5">
        <v>0.25773383126325389</v>
      </c>
      <c r="O38" s="5">
        <v>0.73414757055276347</v>
      </c>
      <c r="P38" s="5">
        <v>8.1185981839827191E-3</v>
      </c>
    </row>
    <row r="39" spans="1:16" x14ac:dyDescent="0.3">
      <c r="A39" s="15" t="s">
        <v>161</v>
      </c>
      <c r="B39" s="5">
        <v>61.6041855</v>
      </c>
      <c r="C39" s="17" t="s">
        <v>477</v>
      </c>
      <c r="D39" s="5">
        <v>23.166721709999997</v>
      </c>
      <c r="E39" s="5">
        <v>9.7911990000000004E-2</v>
      </c>
      <c r="F39" s="17" t="s">
        <v>477</v>
      </c>
      <c r="G39" s="17" t="s">
        <v>477</v>
      </c>
      <c r="H39" s="5">
        <v>5.2943041799999992</v>
      </c>
      <c r="I39" s="5">
        <v>8.3268315900000012</v>
      </c>
      <c r="J39" s="5">
        <v>0.15612992999999997</v>
      </c>
      <c r="K39" s="5">
        <v>0.25481912131906787</v>
      </c>
      <c r="L39" s="5">
        <v>0.72523074269872645</v>
      </c>
      <c r="M39" s="5">
        <v>8.9473555013448672E-3</v>
      </c>
      <c r="N39" s="5">
        <v>0.25765403207398663</v>
      </c>
      <c r="O39" s="5">
        <v>0.73329907140825046</v>
      </c>
      <c r="P39" s="5">
        <v>9.0468965177628764E-3</v>
      </c>
    </row>
    <row r="40" spans="1:16" x14ac:dyDescent="0.3">
      <c r="A40" s="15" t="s">
        <v>162</v>
      </c>
      <c r="B40" s="5">
        <v>61.568297999999999</v>
      </c>
      <c r="C40" s="17" t="s">
        <v>477</v>
      </c>
      <c r="D40" s="5">
        <v>23.528240999999998</v>
      </c>
      <c r="E40" s="17" t="s">
        <v>477</v>
      </c>
      <c r="F40" s="17" t="s">
        <v>477</v>
      </c>
      <c r="G40" s="17" t="s">
        <v>477</v>
      </c>
      <c r="H40" s="5">
        <v>5.5546920000000002</v>
      </c>
      <c r="I40" s="5">
        <v>8.1963089999999994</v>
      </c>
      <c r="J40" s="5">
        <v>0.13256099999999998</v>
      </c>
      <c r="K40" s="5">
        <v>0.26631333549140651</v>
      </c>
      <c r="L40" s="5">
        <v>0.71108997247869499</v>
      </c>
      <c r="M40" s="5">
        <v>7.5671807376087603E-3</v>
      </c>
      <c r="N40" s="5">
        <v>0.27037696920322141</v>
      </c>
      <c r="O40" s="5">
        <v>0.7219403836267736</v>
      </c>
      <c r="P40" s="5">
        <v>7.6826471700050291E-3</v>
      </c>
    </row>
    <row r="41" spans="1:16" x14ac:dyDescent="0.3">
      <c r="B41" s="5"/>
      <c r="C41" s="17"/>
      <c r="D41" s="5"/>
      <c r="E41" s="5"/>
      <c r="F41" s="17"/>
      <c r="G41" s="5"/>
      <c r="H41" s="5"/>
      <c r="I41" s="5"/>
      <c r="J41" s="5"/>
      <c r="K41" s="5"/>
      <c r="L41" s="5"/>
      <c r="M41" s="5"/>
      <c r="N41" s="5"/>
      <c r="O41" s="5"/>
      <c r="P41" s="5"/>
    </row>
    <row r="42" spans="1:16" x14ac:dyDescent="0.3">
      <c r="A42" s="25" t="s">
        <v>165</v>
      </c>
      <c r="B42" s="5">
        <v>61.300194319999996</v>
      </c>
      <c r="C42" s="17" t="s">
        <v>477</v>
      </c>
      <c r="D42" s="5">
        <v>22.806309360000004</v>
      </c>
      <c r="E42" s="17" t="s">
        <v>477</v>
      </c>
      <c r="F42" s="17" t="s">
        <v>477</v>
      </c>
      <c r="G42" s="5">
        <v>6.0900000000000003E-2</v>
      </c>
      <c r="H42" s="5">
        <v>4.8742000000000001</v>
      </c>
      <c r="I42" s="5">
        <v>8.7576999999999998</v>
      </c>
      <c r="J42" s="5">
        <v>0.18990000000000001</v>
      </c>
      <c r="K42" s="5">
        <v>0.23618859438325088</v>
      </c>
      <c r="L42" s="5">
        <v>0.76792523756713416</v>
      </c>
      <c r="M42" s="5">
        <v>1.0956351207735396E-2</v>
      </c>
      <c r="N42" s="5">
        <v>0.23268203352049313</v>
      </c>
      <c r="O42" s="5">
        <v>0.75652427813211831</v>
      </c>
      <c r="P42" s="5">
        <v>1.0793688347388581E-2</v>
      </c>
    </row>
    <row r="43" spans="1:16" x14ac:dyDescent="0.3">
      <c r="A43" s="25" t="s">
        <v>166</v>
      </c>
      <c r="B43" s="5">
        <v>61.628056559999997</v>
      </c>
      <c r="C43" s="17" t="s">
        <v>477</v>
      </c>
      <c r="D43" s="5">
        <v>22.703752260000002</v>
      </c>
      <c r="E43" s="17" t="s">
        <v>477</v>
      </c>
      <c r="F43" s="17" t="s">
        <v>477</v>
      </c>
      <c r="G43" s="17" t="s">
        <v>477</v>
      </c>
      <c r="H43" s="5">
        <v>4.9226999999999999</v>
      </c>
      <c r="I43" s="5">
        <v>8.7112999999999996</v>
      </c>
      <c r="J43" s="5">
        <v>0.1875</v>
      </c>
      <c r="K43" s="5">
        <v>0.2378854792344049</v>
      </c>
      <c r="L43" s="5">
        <v>0.7617646830137117</v>
      </c>
      <c r="M43" s="5">
        <v>1.0788255904104717E-2</v>
      </c>
      <c r="N43" s="5">
        <v>0.23542798349791932</v>
      </c>
      <c r="O43" s="5">
        <v>0.75389520957322964</v>
      </c>
      <c r="P43" s="5">
        <v>1.0676806928850835E-2</v>
      </c>
    </row>
    <row r="44" spans="1:16" x14ac:dyDescent="0.3">
      <c r="A44" s="25" t="s">
        <v>169</v>
      </c>
      <c r="B44" s="5">
        <v>61.668527359999999</v>
      </c>
      <c r="C44" s="17" t="s">
        <v>477</v>
      </c>
      <c r="D44" s="5">
        <v>22.751446290000001</v>
      </c>
      <c r="E44" s="17" t="s">
        <v>477</v>
      </c>
      <c r="F44" s="17" t="s">
        <v>477</v>
      </c>
      <c r="G44" s="17" t="s">
        <v>477</v>
      </c>
      <c r="H44" s="5">
        <v>4.9021999999999997</v>
      </c>
      <c r="I44" s="5">
        <v>8.8153000000000006</v>
      </c>
      <c r="J44" s="5">
        <v>0.19439999999999999</v>
      </c>
      <c r="K44" s="5">
        <v>0.23665017198310501</v>
      </c>
      <c r="L44" s="5">
        <v>0.77006289181469378</v>
      </c>
      <c r="M44" s="5">
        <v>1.1173711750147584E-2</v>
      </c>
      <c r="N44" s="5">
        <v>0.23249164609267278</v>
      </c>
      <c r="O44" s="5">
        <v>0.7565309917698414</v>
      </c>
      <c r="P44" s="5">
        <v>1.097736213748585E-2</v>
      </c>
    </row>
    <row r="45" spans="1:16" x14ac:dyDescent="0.3">
      <c r="A45" s="25" t="s">
        <v>170</v>
      </c>
      <c r="B45" s="5">
        <v>61.761561439999994</v>
      </c>
      <c r="C45" s="17" t="s">
        <v>477</v>
      </c>
      <c r="D45" s="5">
        <v>22.524824970000001</v>
      </c>
      <c r="E45" s="17" t="s">
        <v>477</v>
      </c>
      <c r="F45" s="17" t="s">
        <v>477</v>
      </c>
      <c r="G45" s="17" t="s">
        <v>477</v>
      </c>
      <c r="H45" s="5">
        <v>4.8380000000000001</v>
      </c>
      <c r="I45" s="5">
        <v>8.7293000000000003</v>
      </c>
      <c r="J45" s="5">
        <v>0.1993</v>
      </c>
      <c r="K45" s="5">
        <v>0.23345203602405942</v>
      </c>
      <c r="L45" s="5">
        <v>0.76222733865914194</v>
      </c>
      <c r="M45" s="5">
        <v>1.1450501417016971E-2</v>
      </c>
      <c r="N45" s="5">
        <v>0.23179933548196011</v>
      </c>
      <c r="O45" s="5">
        <v>0.75683122579047946</v>
      </c>
      <c r="P45" s="5">
        <v>1.1369438727560442E-2</v>
      </c>
    </row>
    <row r="46" spans="1:16" x14ac:dyDescent="0.3">
      <c r="A46" s="25" t="s">
        <v>167</v>
      </c>
      <c r="B46" s="5">
        <v>61.620547520000002</v>
      </c>
      <c r="C46" s="17" t="s">
        <v>477</v>
      </c>
      <c r="D46" s="5">
        <v>22.795954080000001</v>
      </c>
      <c r="E46" s="17" t="s">
        <v>477</v>
      </c>
      <c r="F46" s="17" t="s">
        <v>477</v>
      </c>
      <c r="G46" s="17" t="s">
        <v>477</v>
      </c>
      <c r="H46" s="5">
        <v>4.9104999999999999</v>
      </c>
      <c r="I46" s="5">
        <v>8.6539999999999999</v>
      </c>
      <c r="J46" s="5">
        <v>0.19270000000000001</v>
      </c>
      <c r="K46" s="5">
        <v>0.23733094796816415</v>
      </c>
      <c r="L46" s="5">
        <v>0.75686574480476532</v>
      </c>
      <c r="M46" s="5">
        <v>1.1089086659599455E-2</v>
      </c>
      <c r="N46" s="5">
        <v>0.23608306495903528</v>
      </c>
      <c r="O46" s="5">
        <v>0.7528861546534622</v>
      </c>
      <c r="P46" s="5">
        <v>1.1030780387502451E-2</v>
      </c>
    </row>
    <row r="47" spans="1:16" x14ac:dyDescent="0.3">
      <c r="A47" s="25" t="s">
        <v>168</v>
      </c>
      <c r="B47" s="5">
        <v>61.527805999999998</v>
      </c>
      <c r="C47" s="17" t="s">
        <v>477</v>
      </c>
      <c r="D47" s="5">
        <v>22.652175</v>
      </c>
      <c r="E47" s="17" t="s">
        <v>477</v>
      </c>
      <c r="F47" s="17" t="s">
        <v>477</v>
      </c>
      <c r="G47" s="5">
        <v>0.10199999999999999</v>
      </c>
      <c r="H47" s="5">
        <v>4.8597000000000001</v>
      </c>
      <c r="I47" s="5">
        <v>8.7493999999999996</v>
      </c>
      <c r="J47" s="5">
        <v>0.183</v>
      </c>
      <c r="K47" s="5">
        <v>0.23521981698967442</v>
      </c>
      <c r="L47" s="5">
        <v>0.76633033938651385</v>
      </c>
      <c r="M47" s="5">
        <v>1.0546319923655892E-2</v>
      </c>
      <c r="N47" s="5">
        <v>0.23240849316027859</v>
      </c>
      <c r="O47" s="5">
        <v>0.75717123548158694</v>
      </c>
      <c r="P47" s="5">
        <v>1.0420271358134274E-2</v>
      </c>
    </row>
    <row r="48" spans="1:16" x14ac:dyDescent="0.3">
      <c r="N48" s="1"/>
      <c r="O48" s="1"/>
      <c r="P48" s="1"/>
    </row>
    <row r="49" spans="1:20" x14ac:dyDescent="0.3">
      <c r="A49" s="29" t="s">
        <v>66</v>
      </c>
      <c r="B49" s="30"/>
      <c r="C49" s="30"/>
      <c r="D49" s="30"/>
      <c r="E49" s="30"/>
      <c r="F49" s="30"/>
      <c r="G49" s="30"/>
      <c r="H49" s="30"/>
      <c r="I49" s="30"/>
      <c r="J49" s="30"/>
      <c r="K49" s="30"/>
      <c r="L49" s="31"/>
      <c r="M49" s="31"/>
      <c r="N49" s="31"/>
      <c r="O49" s="16"/>
      <c r="P49" s="16"/>
      <c r="Q49" s="16"/>
      <c r="R49" s="16"/>
      <c r="S49" s="16"/>
      <c r="T49" s="16"/>
    </row>
    <row r="51" spans="1:20" x14ac:dyDescent="0.3">
      <c r="A51" t="s">
        <v>354</v>
      </c>
    </row>
    <row r="52" spans="1:20" x14ac:dyDescent="0.3">
      <c r="A52" t="s">
        <v>355</v>
      </c>
      <c r="B52" s="53" t="s">
        <v>33</v>
      </c>
      <c r="C52" s="53" t="s">
        <v>34</v>
      </c>
      <c r="D52" s="53" t="s">
        <v>35</v>
      </c>
      <c r="E52" s="53" t="s">
        <v>39</v>
      </c>
      <c r="F52" s="53" t="s">
        <v>68</v>
      </c>
      <c r="G52" s="53" t="s">
        <v>10</v>
      </c>
      <c r="H52" s="53" t="s">
        <v>13</v>
      </c>
      <c r="I52" s="53" t="s">
        <v>11</v>
      </c>
      <c r="J52" s="53" t="s">
        <v>12</v>
      </c>
      <c r="K52" s="53" t="s">
        <v>36</v>
      </c>
      <c r="L52" s="53" t="s">
        <v>37</v>
      </c>
      <c r="M52" s="53" t="s">
        <v>69</v>
      </c>
      <c r="N52" s="53" t="s">
        <v>70</v>
      </c>
      <c r="O52" s="53" t="s">
        <v>38</v>
      </c>
      <c r="P52" s="53" t="s">
        <v>71</v>
      </c>
      <c r="Q52" s="53" t="s">
        <v>72</v>
      </c>
      <c r="R52" s="53" t="s">
        <v>73</v>
      </c>
      <c r="S52" s="53" t="s">
        <v>74</v>
      </c>
      <c r="T52" s="53" t="s">
        <v>75</v>
      </c>
    </row>
    <row r="53" spans="1:20" x14ac:dyDescent="0.3">
      <c r="A53" t="s">
        <v>356</v>
      </c>
      <c r="B53" s="53" t="s">
        <v>382</v>
      </c>
      <c r="C53" s="53" t="s">
        <v>382</v>
      </c>
      <c r="D53" s="53" t="s">
        <v>382</v>
      </c>
      <c r="E53" s="53" t="s">
        <v>382</v>
      </c>
      <c r="F53" s="53" t="s">
        <v>382</v>
      </c>
      <c r="G53" s="53" t="s">
        <v>382</v>
      </c>
      <c r="H53" s="53" t="s">
        <v>382</v>
      </c>
      <c r="I53" s="53" t="s">
        <v>382</v>
      </c>
      <c r="J53" s="53" t="s">
        <v>382</v>
      </c>
      <c r="K53" s="53" t="s">
        <v>382</v>
      </c>
      <c r="L53" s="53" t="s">
        <v>382</v>
      </c>
      <c r="M53" s="53" t="s">
        <v>383</v>
      </c>
      <c r="N53" s="53" t="s">
        <v>383</v>
      </c>
      <c r="O53" s="53" t="s">
        <v>382</v>
      </c>
      <c r="P53" s="53" t="s">
        <v>382</v>
      </c>
      <c r="Q53" s="53" t="s">
        <v>382</v>
      </c>
      <c r="R53" s="53" t="s">
        <v>382</v>
      </c>
      <c r="S53" s="53" t="s">
        <v>382</v>
      </c>
      <c r="T53" s="53" t="s">
        <v>382</v>
      </c>
    </row>
    <row r="54" spans="1:20" x14ac:dyDescent="0.3">
      <c r="A54" t="s">
        <v>359</v>
      </c>
      <c r="B54" s="53">
        <v>393</v>
      </c>
      <c r="C54" s="53">
        <v>334</v>
      </c>
      <c r="D54" s="53">
        <v>296</v>
      </c>
      <c r="E54" s="53">
        <v>491</v>
      </c>
      <c r="F54" s="53">
        <v>403</v>
      </c>
      <c r="G54" s="53">
        <v>457</v>
      </c>
      <c r="H54" s="53">
        <v>387</v>
      </c>
      <c r="I54" s="53">
        <v>228</v>
      </c>
      <c r="J54" s="53">
        <v>245</v>
      </c>
      <c r="K54" s="53">
        <v>314</v>
      </c>
      <c r="L54" s="53">
        <v>197</v>
      </c>
      <c r="M54" s="53">
        <v>1248</v>
      </c>
      <c r="N54" s="53">
        <v>852</v>
      </c>
      <c r="O54" s="53">
        <v>882</v>
      </c>
      <c r="P54" s="53">
        <v>560</v>
      </c>
      <c r="Q54" s="53">
        <v>434</v>
      </c>
      <c r="R54" s="53">
        <v>211</v>
      </c>
      <c r="S54" s="53">
        <v>1078</v>
      </c>
      <c r="T54" s="53">
        <v>234</v>
      </c>
    </row>
    <row r="55" spans="1:20" x14ac:dyDescent="0.3">
      <c r="A55" t="s">
        <v>360</v>
      </c>
      <c r="B55" s="53" t="s">
        <v>361</v>
      </c>
      <c r="C55" s="53" t="s">
        <v>361</v>
      </c>
      <c r="D55" s="53" t="s">
        <v>361</v>
      </c>
      <c r="E55" s="53" t="s">
        <v>361</v>
      </c>
      <c r="F55" s="53" t="s">
        <v>361</v>
      </c>
      <c r="G55" s="53" t="s">
        <v>361</v>
      </c>
      <c r="H55" s="53" t="s">
        <v>361</v>
      </c>
      <c r="I55" s="53" t="s">
        <v>361</v>
      </c>
      <c r="J55" s="53" t="s">
        <v>361</v>
      </c>
      <c r="K55" s="53" t="s">
        <v>361</v>
      </c>
      <c r="L55" s="53" t="s">
        <v>361</v>
      </c>
      <c r="M55" s="53" t="s">
        <v>361</v>
      </c>
      <c r="N55" s="53" t="s">
        <v>361</v>
      </c>
      <c r="O55" s="53" t="s">
        <v>361</v>
      </c>
      <c r="P55" s="53" t="s">
        <v>361</v>
      </c>
      <c r="Q55" s="53" t="s">
        <v>361</v>
      </c>
      <c r="R55" s="53" t="s">
        <v>361</v>
      </c>
      <c r="S55" s="53" t="s">
        <v>361</v>
      </c>
      <c r="T55" s="53" t="s">
        <v>361</v>
      </c>
    </row>
    <row r="56" spans="1:20" x14ac:dyDescent="0.3">
      <c r="A56" t="s">
        <v>362</v>
      </c>
      <c r="B56" s="53" t="s">
        <v>363</v>
      </c>
      <c r="C56" s="53" t="s">
        <v>364</v>
      </c>
      <c r="D56" s="53" t="s">
        <v>365</v>
      </c>
      <c r="E56" s="53" t="s">
        <v>366</v>
      </c>
      <c r="F56" s="53" t="s">
        <v>367</v>
      </c>
      <c r="G56" s="53" t="s">
        <v>365</v>
      </c>
      <c r="H56" s="53" t="s">
        <v>368</v>
      </c>
      <c r="I56" s="53" t="s">
        <v>363</v>
      </c>
      <c r="J56" s="53" t="s">
        <v>363</v>
      </c>
      <c r="K56" s="53" t="s">
        <v>369</v>
      </c>
      <c r="L56" s="53" t="s">
        <v>370</v>
      </c>
      <c r="M56" s="53" t="s">
        <v>371</v>
      </c>
      <c r="N56" s="53" t="s">
        <v>372</v>
      </c>
      <c r="O56" s="53" t="s">
        <v>373</v>
      </c>
      <c r="P56" s="53" t="s">
        <v>374</v>
      </c>
      <c r="Q56" s="53" t="s">
        <v>375</v>
      </c>
      <c r="R56" s="53" t="s">
        <v>374</v>
      </c>
      <c r="S56" s="53" t="s">
        <v>376</v>
      </c>
      <c r="T56" s="53" t="s">
        <v>369</v>
      </c>
    </row>
    <row r="57" spans="1:20" x14ac:dyDescent="0.3">
      <c r="A57" s="55" t="s">
        <v>385</v>
      </c>
      <c r="C57">
        <f>C54/5995</f>
        <v>5.5713094245204334E-2</v>
      </c>
    </row>
    <row r="58" spans="1:20" x14ac:dyDescent="0.3">
      <c r="A58" t="s">
        <v>377</v>
      </c>
      <c r="B58" s="51">
        <v>15</v>
      </c>
      <c r="C58" t="s">
        <v>378</v>
      </c>
    </row>
    <row r="59" spans="1:20" x14ac:dyDescent="0.3">
      <c r="A59" t="s">
        <v>379</v>
      </c>
      <c r="B59" s="52">
        <v>20</v>
      </c>
      <c r="C59" s="65" t="s">
        <v>384</v>
      </c>
      <c r="D59" s="65"/>
    </row>
    <row r="60" spans="1:20" x14ac:dyDescent="0.3">
      <c r="A60" t="s">
        <v>381</v>
      </c>
      <c r="B60" s="51">
        <v>5</v>
      </c>
      <c r="C60" t="s">
        <v>380</v>
      </c>
    </row>
  </sheetData>
  <mergeCells count="1">
    <mergeCell ref="C59:D59"/>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2411D-B0B4-453D-8A05-1DB7276865A5}">
  <dimension ref="A1:AA43"/>
  <sheetViews>
    <sheetView workbookViewId="0">
      <selection activeCell="W24" sqref="W24"/>
    </sheetView>
  </sheetViews>
  <sheetFormatPr defaultRowHeight="14.4" x14ac:dyDescent="0.3"/>
  <cols>
    <col min="1" max="1" width="34.6640625" customWidth="1"/>
    <col min="26" max="26" width="16.6640625" customWidth="1"/>
    <col min="27" max="27" width="16.33203125" customWidth="1"/>
  </cols>
  <sheetData>
    <row r="1" spans="1:27" x14ac:dyDescent="0.3">
      <c r="A1" s="7" t="s">
        <v>338</v>
      </c>
      <c r="B1" s="10"/>
      <c r="C1" s="7"/>
      <c r="D1" s="7"/>
      <c r="E1" s="7"/>
      <c r="F1" s="7"/>
      <c r="G1" s="7"/>
      <c r="H1" s="7"/>
      <c r="I1" s="7"/>
    </row>
    <row r="2" spans="1:27" x14ac:dyDescent="0.3">
      <c r="B2" s="7"/>
      <c r="C2" s="10"/>
      <c r="D2" s="7"/>
      <c r="E2" s="7"/>
      <c r="F2" s="7"/>
      <c r="G2" s="7"/>
      <c r="H2" s="7"/>
      <c r="I2" s="7"/>
      <c r="J2" s="7"/>
    </row>
    <row r="3" spans="1:27" ht="16.8" x14ac:dyDescent="0.35">
      <c r="A3" s="9" t="s">
        <v>18</v>
      </c>
      <c r="B3" s="11" t="s">
        <v>43</v>
      </c>
      <c r="C3" s="11" t="s">
        <v>44</v>
      </c>
      <c r="D3" s="11" t="s">
        <v>45</v>
      </c>
      <c r="E3" s="12" t="s">
        <v>46</v>
      </c>
      <c r="F3" s="11" t="s">
        <v>26</v>
      </c>
      <c r="G3" s="11" t="s">
        <v>27</v>
      </c>
      <c r="H3" s="11" t="s">
        <v>28</v>
      </c>
      <c r="I3" s="11" t="s">
        <v>47</v>
      </c>
      <c r="J3" s="11" t="s">
        <v>48</v>
      </c>
      <c r="K3" s="12" t="s">
        <v>31</v>
      </c>
      <c r="L3" s="12" t="s">
        <v>32</v>
      </c>
      <c r="M3" s="9"/>
      <c r="N3" s="11" t="s">
        <v>33</v>
      </c>
      <c r="O3" s="11" t="s">
        <v>34</v>
      </c>
      <c r="P3" s="11" t="s">
        <v>35</v>
      </c>
      <c r="Q3" s="11" t="s">
        <v>49</v>
      </c>
      <c r="R3" s="11" t="s">
        <v>13</v>
      </c>
      <c r="S3" s="11" t="s">
        <v>11</v>
      </c>
      <c r="T3" s="11" t="s">
        <v>12</v>
      </c>
      <c r="U3" s="11" t="s">
        <v>36</v>
      </c>
      <c r="V3" s="11" t="s">
        <v>37</v>
      </c>
      <c r="W3" s="11" t="s">
        <v>38</v>
      </c>
      <c r="X3" s="11" t="s">
        <v>39</v>
      </c>
      <c r="Y3" s="11" t="s">
        <v>9</v>
      </c>
      <c r="Z3" s="9" t="s">
        <v>40</v>
      </c>
      <c r="AA3" s="9" t="s">
        <v>332</v>
      </c>
    </row>
    <row r="4" spans="1:27" x14ac:dyDescent="0.3">
      <c r="A4" s="2" t="s">
        <v>41</v>
      </c>
      <c r="B4" s="13"/>
      <c r="C4" s="13"/>
      <c r="D4" s="13"/>
      <c r="E4" s="13"/>
      <c r="F4" s="13"/>
      <c r="G4" s="13"/>
      <c r="H4" s="13"/>
      <c r="I4" s="13"/>
      <c r="J4" s="13"/>
      <c r="K4" s="13"/>
      <c r="L4" s="13"/>
      <c r="M4" s="14"/>
    </row>
    <row r="5" spans="1:27" x14ac:dyDescent="0.3">
      <c r="A5" s="15" t="s">
        <v>52</v>
      </c>
      <c r="B5" s="16">
        <v>37.732562999999999</v>
      </c>
      <c r="C5" s="16" t="s">
        <v>477</v>
      </c>
      <c r="D5" s="16">
        <v>62.063397000000002</v>
      </c>
      <c r="E5" s="16">
        <v>0.37362600000000001</v>
      </c>
      <c r="F5" s="16" t="s">
        <v>477</v>
      </c>
      <c r="G5" s="16" t="s">
        <v>477</v>
      </c>
      <c r="H5" s="16" t="s">
        <v>477</v>
      </c>
      <c r="I5" s="16" t="s">
        <v>477</v>
      </c>
      <c r="J5" s="16" t="s">
        <v>477</v>
      </c>
      <c r="K5" s="16">
        <v>0.17938799999999999</v>
      </c>
      <c r="L5" s="16" t="s">
        <v>477</v>
      </c>
      <c r="M5" s="14"/>
      <c r="N5" s="5">
        <v>1.0160308301875534</v>
      </c>
      <c r="O5" s="5"/>
      <c r="P5" s="5">
        <v>1.9698288601215554</v>
      </c>
      <c r="Q5" s="5">
        <v>8.4140115221721119E-3</v>
      </c>
      <c r="R5" s="5"/>
      <c r="S5" s="5"/>
      <c r="T5" s="5"/>
      <c r="U5" s="5"/>
      <c r="V5" s="5"/>
      <c r="W5" s="5">
        <v>3.5667156458905024E-3</v>
      </c>
      <c r="X5" s="5"/>
      <c r="Y5" s="5">
        <f>SUM(N5:X5)</f>
        <v>2.9978404174771716</v>
      </c>
      <c r="Z5" s="1">
        <f t="shared" ref="Z5:Z29" si="0">S5/(Q5+S5)</f>
        <v>0</v>
      </c>
      <c r="AA5" s="1">
        <f>Q5/(Q5+S5)</f>
        <v>1</v>
      </c>
    </row>
    <row r="6" spans="1:27" x14ac:dyDescent="0.3">
      <c r="A6" s="15" t="s">
        <v>53</v>
      </c>
      <c r="B6" s="16">
        <v>37.957094999999995</v>
      </c>
      <c r="C6" s="16" t="s">
        <v>477</v>
      </c>
      <c r="D6" s="16">
        <v>61.700265000000002</v>
      </c>
      <c r="E6" s="16">
        <v>0.33759</v>
      </c>
      <c r="F6" s="16" t="s">
        <v>477</v>
      </c>
      <c r="G6" s="16" t="s">
        <v>477</v>
      </c>
      <c r="H6" s="16" t="s">
        <v>477</v>
      </c>
      <c r="I6" s="16" t="s">
        <v>477</v>
      </c>
      <c r="J6" s="16" t="s">
        <v>477</v>
      </c>
      <c r="K6" s="16">
        <v>0.21344400000000002</v>
      </c>
      <c r="L6" s="16" t="s">
        <v>477</v>
      </c>
      <c r="M6" s="14"/>
      <c r="N6" s="5">
        <v>1.0231891822526573</v>
      </c>
      <c r="O6" s="5"/>
      <c r="P6" s="5">
        <v>1.9604346740851553</v>
      </c>
      <c r="Q6" s="5">
        <v>7.6107591448634077E-3</v>
      </c>
      <c r="R6" s="5"/>
      <c r="S6" s="5"/>
      <c r="T6" s="5"/>
      <c r="U6" s="5"/>
      <c r="V6" s="5"/>
      <c r="W6" s="5">
        <v>4.2484591099284695E-3</v>
      </c>
      <c r="X6" s="5"/>
      <c r="Y6" s="5">
        <f t="shared" ref="Y6:Y29" si="1">SUM(N6:X6)</f>
        <v>2.9954830745926047</v>
      </c>
      <c r="Z6" s="1">
        <f t="shared" si="0"/>
        <v>0</v>
      </c>
      <c r="AA6" s="1">
        <f t="shared" ref="AA6:AA29" si="2">Q6/(Q6+S6)</f>
        <v>1</v>
      </c>
    </row>
    <row r="7" spans="1:27" x14ac:dyDescent="0.3">
      <c r="A7" s="15" t="s">
        <v>54</v>
      </c>
      <c r="B7" s="16">
        <v>37.284390000000002</v>
      </c>
      <c r="C7" s="16" t="s">
        <v>477</v>
      </c>
      <c r="D7" s="16">
        <v>61.216056000000002</v>
      </c>
      <c r="E7" s="16">
        <v>0.26858699999999996</v>
      </c>
      <c r="F7" s="16" t="s">
        <v>477</v>
      </c>
      <c r="G7" s="16" t="s">
        <v>477</v>
      </c>
      <c r="H7" s="16" t="s">
        <v>477</v>
      </c>
      <c r="I7" s="16" t="s">
        <v>477</v>
      </c>
      <c r="J7" s="16" t="s">
        <v>477</v>
      </c>
      <c r="K7" s="16">
        <v>0.16325099999999998</v>
      </c>
      <c r="L7" s="16" t="s">
        <v>477</v>
      </c>
      <c r="M7" s="14"/>
      <c r="N7" s="5">
        <v>1.0176002493866956</v>
      </c>
      <c r="O7" s="5"/>
      <c r="P7" s="5">
        <v>1.9693272081837454</v>
      </c>
      <c r="Q7" s="5">
        <v>6.1307073077341238E-3</v>
      </c>
      <c r="R7" s="5"/>
      <c r="S7" s="5"/>
      <c r="T7" s="5"/>
      <c r="U7" s="5"/>
      <c r="V7" s="5"/>
      <c r="W7" s="5">
        <v>3.2899593456846951E-3</v>
      </c>
      <c r="X7" s="5"/>
      <c r="Y7" s="5">
        <f t="shared" si="1"/>
        <v>2.9963481242238594</v>
      </c>
      <c r="Z7" s="1">
        <f t="shared" si="0"/>
        <v>0</v>
      </c>
      <c r="AA7" s="1">
        <f t="shared" si="2"/>
        <v>1</v>
      </c>
    </row>
    <row r="8" spans="1:27" x14ac:dyDescent="0.3">
      <c r="A8" s="15" t="s">
        <v>55</v>
      </c>
      <c r="B8" s="16">
        <v>37.542383999999998</v>
      </c>
      <c r="C8" s="16" t="s">
        <v>477</v>
      </c>
      <c r="D8" s="16">
        <v>61.630271999999998</v>
      </c>
      <c r="E8" s="16">
        <v>0.263241</v>
      </c>
      <c r="F8" s="16" t="s">
        <v>477</v>
      </c>
      <c r="G8" s="16">
        <v>6.633E-2</v>
      </c>
      <c r="H8" s="16" t="s">
        <v>477</v>
      </c>
      <c r="I8" s="16" t="s">
        <v>477</v>
      </c>
      <c r="J8" s="16" t="s">
        <v>477</v>
      </c>
      <c r="K8" s="16">
        <v>0.218889</v>
      </c>
      <c r="L8" s="16" t="s">
        <v>477</v>
      </c>
      <c r="M8" s="14"/>
      <c r="N8" s="5">
        <v>1.0171698336288673</v>
      </c>
      <c r="O8" s="5"/>
      <c r="P8" s="5">
        <v>1.968194806756753</v>
      </c>
      <c r="Q8" s="5">
        <v>5.9648645708257585E-3</v>
      </c>
      <c r="R8" s="5"/>
      <c r="S8" s="5">
        <v>2.6789895982635755E-3</v>
      </c>
      <c r="T8" s="5"/>
      <c r="U8" s="5"/>
      <c r="V8" s="5"/>
      <c r="W8" s="5">
        <v>4.3790517735293145E-3</v>
      </c>
      <c r="X8" s="5"/>
      <c r="Y8" s="5">
        <f t="shared" si="1"/>
        <v>2.9983875463282388</v>
      </c>
      <c r="Z8" s="1">
        <f t="shared" si="0"/>
        <v>0.30992998561263535</v>
      </c>
      <c r="AA8" s="1">
        <f t="shared" si="2"/>
        <v>0.69007001438736459</v>
      </c>
    </row>
    <row r="9" spans="1:27" x14ac:dyDescent="0.3">
      <c r="A9" s="15" t="s">
        <v>56</v>
      </c>
      <c r="B9" s="16">
        <v>37.763351999999998</v>
      </c>
      <c r="C9" s="16" t="s">
        <v>477</v>
      </c>
      <c r="D9" s="16">
        <v>61.607799</v>
      </c>
      <c r="E9" s="16">
        <v>0.38956499999999999</v>
      </c>
      <c r="F9" s="16" t="s">
        <v>477</v>
      </c>
      <c r="G9" s="16" t="s">
        <v>477</v>
      </c>
      <c r="H9" s="16" t="s">
        <v>477</v>
      </c>
      <c r="I9" s="16" t="s">
        <v>477</v>
      </c>
      <c r="J9" s="16" t="s">
        <v>477</v>
      </c>
      <c r="K9" s="16">
        <v>0.206316</v>
      </c>
      <c r="L9" s="16" t="s">
        <v>477</v>
      </c>
      <c r="M9" s="14"/>
      <c r="N9" s="5">
        <v>1.0205981692361124</v>
      </c>
      <c r="O9" s="5"/>
      <c r="P9" s="5">
        <v>1.9625571600239655</v>
      </c>
      <c r="Q9" s="5">
        <v>8.8052078285188965E-3</v>
      </c>
      <c r="R9" s="5"/>
      <c r="S9" s="5"/>
      <c r="T9" s="5"/>
      <c r="U9" s="5"/>
      <c r="V9" s="5"/>
      <c r="W9" s="5">
        <v>4.117197267986223E-3</v>
      </c>
      <c r="X9" s="5"/>
      <c r="Y9" s="5">
        <f t="shared" si="1"/>
        <v>2.9960777343565832</v>
      </c>
      <c r="Z9" s="1">
        <f t="shared" si="0"/>
        <v>0</v>
      </c>
      <c r="AA9" s="1">
        <f t="shared" si="2"/>
        <v>1</v>
      </c>
    </row>
    <row r="10" spans="1:27" x14ac:dyDescent="0.3">
      <c r="A10" s="15" t="s">
        <v>57</v>
      </c>
      <c r="B10" s="16">
        <v>37.615445999999999</v>
      </c>
      <c r="C10" s="16" t="s">
        <v>477</v>
      </c>
      <c r="D10" s="16">
        <v>61.281297000000002</v>
      </c>
      <c r="E10" s="16">
        <v>0.31531500000000001</v>
      </c>
      <c r="F10" s="16" t="s">
        <v>477</v>
      </c>
      <c r="G10" s="16">
        <v>8.3852999999999997E-2</v>
      </c>
      <c r="H10" s="16" t="s">
        <v>477</v>
      </c>
      <c r="I10" s="16" t="s">
        <v>477</v>
      </c>
      <c r="J10" s="16" t="s">
        <v>477</v>
      </c>
      <c r="K10" s="16">
        <v>0.16414200000000001</v>
      </c>
      <c r="L10" s="16" t="s">
        <v>477</v>
      </c>
      <c r="M10" s="14"/>
      <c r="N10" s="5">
        <v>1.0213222749408795</v>
      </c>
      <c r="O10" s="5"/>
      <c r="P10" s="5">
        <v>1.9612226927546434</v>
      </c>
      <c r="Q10" s="5">
        <v>7.1600598280427636E-3</v>
      </c>
      <c r="R10" s="5"/>
      <c r="S10" s="5">
        <v>3.3939434294126872E-3</v>
      </c>
      <c r="T10" s="5"/>
      <c r="U10" s="5"/>
      <c r="V10" s="5"/>
      <c r="W10" s="5">
        <v>3.290794991858258E-3</v>
      </c>
      <c r="X10" s="5"/>
      <c r="Y10" s="5">
        <f t="shared" si="1"/>
        <v>2.9963897659448366</v>
      </c>
      <c r="Z10" s="1">
        <f t="shared" si="0"/>
        <v>0.32157877410310376</v>
      </c>
      <c r="AA10" s="1">
        <f t="shared" si="2"/>
        <v>0.67842122589689635</v>
      </c>
    </row>
    <row r="11" spans="1:27" x14ac:dyDescent="0.3">
      <c r="A11" s="15" t="s">
        <v>58</v>
      </c>
      <c r="B11" s="16">
        <v>37.438299999999998</v>
      </c>
      <c r="C11" s="16" t="s">
        <v>477</v>
      </c>
      <c r="D11" s="16">
        <v>61.712899999999998</v>
      </c>
      <c r="E11" s="16">
        <v>0.32479999999999998</v>
      </c>
      <c r="F11" s="16" t="s">
        <v>477</v>
      </c>
      <c r="G11" s="16" t="s">
        <v>477</v>
      </c>
      <c r="H11" s="16" t="s">
        <v>477</v>
      </c>
      <c r="I11" s="16" t="s">
        <v>477</v>
      </c>
      <c r="J11" s="16" t="s">
        <v>477</v>
      </c>
      <c r="K11" s="16">
        <v>0.2419</v>
      </c>
      <c r="L11" s="16" t="s">
        <v>477</v>
      </c>
      <c r="M11" s="14"/>
      <c r="N11" s="5">
        <v>1.0145411923203052</v>
      </c>
      <c r="O11" s="5"/>
      <c r="P11" s="5">
        <v>1.9712054576812112</v>
      </c>
      <c r="Q11" s="5">
        <v>7.3611389730474349E-3</v>
      </c>
      <c r="R11" s="5"/>
      <c r="S11" s="5"/>
      <c r="T11" s="5"/>
      <c r="U11" s="5"/>
      <c r="V11" s="5"/>
      <c r="W11" s="5">
        <v>4.8403186329737356E-3</v>
      </c>
      <c r="X11" s="5"/>
      <c r="Y11" s="5">
        <f t="shared" si="1"/>
        <v>2.9979481076075372</v>
      </c>
      <c r="Z11" s="1">
        <f t="shared" si="0"/>
        <v>0</v>
      </c>
      <c r="AA11" s="1">
        <f t="shared" si="2"/>
        <v>1</v>
      </c>
    </row>
    <row r="12" spans="1:27" x14ac:dyDescent="0.3">
      <c r="A12" s="15" t="s">
        <v>59</v>
      </c>
      <c r="B12" s="16">
        <v>37.428435</v>
      </c>
      <c r="C12" s="16" t="s">
        <v>477</v>
      </c>
      <c r="D12" s="16">
        <v>61.636508999999997</v>
      </c>
      <c r="E12" s="16">
        <v>0.25908300000000001</v>
      </c>
      <c r="F12" s="16" t="s">
        <v>477</v>
      </c>
      <c r="G12" s="16" t="s">
        <v>477</v>
      </c>
      <c r="H12" s="16" t="s">
        <v>477</v>
      </c>
      <c r="I12" s="16" t="s">
        <v>477</v>
      </c>
      <c r="J12" s="16" t="s">
        <v>477</v>
      </c>
      <c r="K12" s="16">
        <v>0.17226</v>
      </c>
      <c r="L12" s="16" t="s">
        <v>477</v>
      </c>
      <c r="M12" s="14"/>
      <c r="N12" s="5">
        <v>1.015545265222662</v>
      </c>
      <c r="O12" s="5"/>
      <c r="P12" s="5">
        <v>1.9712332825968595</v>
      </c>
      <c r="Q12" s="5">
        <v>5.8791151459746688E-3</v>
      </c>
      <c r="R12" s="5"/>
      <c r="S12" s="5"/>
      <c r="T12" s="5"/>
      <c r="U12" s="5"/>
      <c r="V12" s="5"/>
      <c r="W12" s="5">
        <v>3.4511717975479303E-3</v>
      </c>
      <c r="X12" s="5"/>
      <c r="Y12" s="5">
        <f t="shared" si="1"/>
        <v>2.996108834763044</v>
      </c>
      <c r="Z12" s="1">
        <f t="shared" si="0"/>
        <v>0</v>
      </c>
      <c r="AA12" s="1">
        <f t="shared" si="2"/>
        <v>1</v>
      </c>
    </row>
    <row r="13" spans="1:27" x14ac:dyDescent="0.3">
      <c r="A13" s="15" t="s">
        <v>60</v>
      </c>
      <c r="B13" s="16">
        <v>37.706229</v>
      </c>
      <c r="C13" s="16" t="s">
        <v>477</v>
      </c>
      <c r="D13" s="16">
        <v>61.685811000000001</v>
      </c>
      <c r="E13" s="16">
        <v>0.26967599999999997</v>
      </c>
      <c r="F13" s="16" t="s">
        <v>477</v>
      </c>
      <c r="G13" s="16" t="s">
        <v>477</v>
      </c>
      <c r="H13" s="16" t="s">
        <v>477</v>
      </c>
      <c r="I13" s="16" t="s">
        <v>477</v>
      </c>
      <c r="J13" s="16" t="s">
        <v>477</v>
      </c>
      <c r="K13" s="16">
        <v>0.18305100000000002</v>
      </c>
      <c r="L13" s="16" t="s">
        <v>477</v>
      </c>
      <c r="M13" s="14"/>
      <c r="N13" s="5">
        <v>1.0198754938071133</v>
      </c>
      <c r="O13" s="5"/>
      <c r="P13" s="5">
        <v>1.9666256870991794</v>
      </c>
      <c r="Q13" s="5">
        <v>6.1003083124304388E-3</v>
      </c>
      <c r="R13" s="5"/>
      <c r="S13" s="5"/>
      <c r="T13" s="5"/>
      <c r="U13" s="5"/>
      <c r="V13" s="5"/>
      <c r="W13" s="5">
        <v>3.6558694590035678E-3</v>
      </c>
      <c r="X13" s="5"/>
      <c r="Y13" s="5">
        <f t="shared" si="1"/>
        <v>2.9962573586777266</v>
      </c>
      <c r="Z13" s="1">
        <f t="shared" si="0"/>
        <v>0</v>
      </c>
      <c r="AA13" s="1">
        <f t="shared" si="2"/>
        <v>1</v>
      </c>
    </row>
    <row r="14" spans="1:27" x14ac:dyDescent="0.3">
      <c r="A14" s="15" t="s">
        <v>61</v>
      </c>
      <c r="B14" s="16">
        <v>37.426454999999997</v>
      </c>
      <c r="C14" s="16" t="s">
        <v>477</v>
      </c>
      <c r="D14" s="16">
        <v>61.790652000000001</v>
      </c>
      <c r="E14" s="16">
        <v>0.26650799999999997</v>
      </c>
      <c r="F14" s="16" t="s">
        <v>477</v>
      </c>
      <c r="G14" s="16" t="s">
        <v>477</v>
      </c>
      <c r="H14" s="16" t="s">
        <v>477</v>
      </c>
      <c r="I14" s="16" t="s">
        <v>477</v>
      </c>
      <c r="J14" s="16" t="s">
        <v>477</v>
      </c>
      <c r="K14" s="16">
        <v>0.18839700000000001</v>
      </c>
      <c r="L14" s="16" t="s">
        <v>477</v>
      </c>
      <c r="M14" s="14"/>
      <c r="N14" s="5">
        <v>1.014439301043436</v>
      </c>
      <c r="O14" s="5"/>
      <c r="P14" s="5">
        <v>1.9741153423342053</v>
      </c>
      <c r="Q14" s="5">
        <v>6.0413368940245146E-3</v>
      </c>
      <c r="R14" s="5"/>
      <c r="S14" s="5"/>
      <c r="T14" s="5"/>
      <c r="U14" s="5"/>
      <c r="V14" s="5"/>
      <c r="W14" s="5">
        <v>3.7705601601171757E-3</v>
      </c>
      <c r="X14" s="5"/>
      <c r="Y14" s="5">
        <f t="shared" si="1"/>
        <v>2.9983665404317832</v>
      </c>
      <c r="Z14" s="1">
        <f t="shared" si="0"/>
        <v>0</v>
      </c>
      <c r="AA14" s="1">
        <f t="shared" si="2"/>
        <v>1</v>
      </c>
    </row>
    <row r="15" spans="1:27" x14ac:dyDescent="0.3">
      <c r="A15" s="2" t="s">
        <v>42</v>
      </c>
      <c r="B15" s="14"/>
      <c r="C15" s="16"/>
      <c r="D15" s="14"/>
      <c r="E15" s="14"/>
      <c r="F15" s="16"/>
      <c r="G15" s="14"/>
      <c r="H15" s="16"/>
      <c r="I15" s="14"/>
      <c r="J15" s="16"/>
      <c r="K15" s="14"/>
      <c r="L15" s="16"/>
      <c r="M15" s="14"/>
      <c r="N15" s="14"/>
      <c r="O15" s="14"/>
      <c r="P15" s="14"/>
      <c r="Q15" s="14"/>
      <c r="R15" s="14"/>
      <c r="S15" s="14"/>
      <c r="T15" s="14"/>
      <c r="U15" s="14"/>
      <c r="V15" s="14"/>
      <c r="W15" s="14"/>
      <c r="Y15" s="5"/>
      <c r="Z15" s="1"/>
      <c r="AA15" s="1"/>
    </row>
    <row r="16" spans="1:27" x14ac:dyDescent="0.3">
      <c r="A16" s="14" t="s">
        <v>62</v>
      </c>
      <c r="B16" s="21">
        <v>47.509607440000003</v>
      </c>
      <c r="C16" s="16" t="s">
        <v>477</v>
      </c>
      <c r="D16" s="21">
        <v>32.277967520000004</v>
      </c>
      <c r="E16" s="21">
        <v>9.7067686000000002</v>
      </c>
      <c r="F16" s="16" t="s">
        <v>477</v>
      </c>
      <c r="G16" s="21">
        <v>7.7253519199999996</v>
      </c>
      <c r="H16" s="16" t="s">
        <v>477</v>
      </c>
      <c r="I16" s="21">
        <v>0.1245</v>
      </c>
      <c r="J16" s="16" t="s">
        <v>477</v>
      </c>
      <c r="K16" s="16" t="s">
        <v>477</v>
      </c>
      <c r="L16" s="16" t="s">
        <v>477</v>
      </c>
      <c r="M16" s="14"/>
      <c r="N16" s="17">
        <v>4.960177768250932</v>
      </c>
      <c r="O16" s="17"/>
      <c r="P16" s="17">
        <v>4.0322657635907868</v>
      </c>
      <c r="Q16" s="17">
        <v>0.35511596848353705</v>
      </c>
      <c r="R16" s="17"/>
      <c r="S16" s="17">
        <v>1.6525931194472283</v>
      </c>
      <c r="T16" s="17"/>
      <c r="U16" s="17">
        <v>7.7672902200777291E-3</v>
      </c>
      <c r="V16" s="17"/>
      <c r="W16" s="17"/>
      <c r="X16" s="17"/>
      <c r="Y16" s="5">
        <f t="shared" si="1"/>
        <v>11.007919909992562</v>
      </c>
      <c r="Z16" s="1">
        <f t="shared" si="0"/>
        <v>0.8231237928750248</v>
      </c>
      <c r="AA16" s="1">
        <f t="shared" si="2"/>
        <v>0.17687620712497515</v>
      </c>
    </row>
    <row r="17" spans="1:27" x14ac:dyDescent="0.3">
      <c r="A17" s="14" t="s">
        <v>63</v>
      </c>
      <c r="B17" s="21">
        <v>48.212828160000001</v>
      </c>
      <c r="C17" s="16" t="s">
        <v>477</v>
      </c>
      <c r="D17" s="21">
        <v>31.963399560000003</v>
      </c>
      <c r="E17" s="21">
        <v>9.6616900999999977</v>
      </c>
      <c r="F17" s="16" t="s">
        <v>477</v>
      </c>
      <c r="G17" s="21">
        <v>7.6078307799999996</v>
      </c>
      <c r="H17" s="16" t="s">
        <v>477</v>
      </c>
      <c r="I17" s="21">
        <v>9.2499999999999999E-2</v>
      </c>
      <c r="J17" s="16" t="s">
        <v>477</v>
      </c>
      <c r="K17" s="16" t="s">
        <v>477</v>
      </c>
      <c r="L17" s="16" t="s">
        <v>477</v>
      </c>
      <c r="M17" s="14"/>
      <c r="N17" s="17">
        <v>4.989036664721703</v>
      </c>
      <c r="O17" s="17"/>
      <c r="P17" s="17">
        <v>4.0382023226380062</v>
      </c>
      <c r="Q17" s="17">
        <v>0.35720509155273095</v>
      </c>
      <c r="R17" s="17"/>
      <c r="S17" s="17">
        <v>1.5955011179756142</v>
      </c>
      <c r="T17" s="17"/>
      <c r="U17" s="17">
        <v>1.9578637681539703E-3</v>
      </c>
      <c r="V17" s="17"/>
      <c r="W17" s="17"/>
      <c r="X17" s="17"/>
      <c r="Y17" s="5">
        <f t="shared" si="1"/>
        <v>10.981903060656208</v>
      </c>
      <c r="Z17" s="1">
        <f t="shared" si="0"/>
        <v>0.81707176952184224</v>
      </c>
      <c r="AA17" s="1">
        <f t="shared" si="2"/>
        <v>0.18292823047815776</v>
      </c>
    </row>
    <row r="18" spans="1:27" x14ac:dyDescent="0.3">
      <c r="A18" s="14" t="s">
        <v>64</v>
      </c>
      <c r="B18" s="21">
        <v>48.184364000000002</v>
      </c>
      <c r="C18" s="16" t="s">
        <v>477</v>
      </c>
      <c r="D18" s="21">
        <v>32.003561320000003</v>
      </c>
      <c r="E18" s="21">
        <v>9.6368715999999992</v>
      </c>
      <c r="F18" s="16" t="s">
        <v>477</v>
      </c>
      <c r="G18" s="21">
        <v>7.5316335399999996</v>
      </c>
      <c r="H18" s="16" t="s">
        <v>477</v>
      </c>
      <c r="I18" s="21">
        <v>9.0700000000000003E-2</v>
      </c>
      <c r="J18" s="16" t="s">
        <v>477</v>
      </c>
      <c r="K18" s="16" t="s">
        <v>477</v>
      </c>
      <c r="L18" s="16" t="s">
        <v>477</v>
      </c>
      <c r="M18" s="14"/>
      <c r="N18" s="17">
        <v>4.9539261065913225</v>
      </c>
      <c r="O18" s="17"/>
      <c r="P18" s="17">
        <v>4.0001906590983634</v>
      </c>
      <c r="Q18" s="17">
        <v>0.42167619352841462</v>
      </c>
      <c r="R18" s="17"/>
      <c r="S18" s="17">
        <v>1.6450920830664799</v>
      </c>
      <c r="T18" s="17"/>
      <c r="U18" s="17">
        <v>3.9263131266617408E-3</v>
      </c>
      <c r="V18" s="17"/>
      <c r="W18" s="17"/>
      <c r="X18" s="17"/>
      <c r="Y18" s="5">
        <f t="shared" si="1"/>
        <v>11.024811355411243</v>
      </c>
      <c r="Z18" s="1">
        <f t="shared" si="0"/>
        <v>0.7959731633663607</v>
      </c>
      <c r="AA18" s="1">
        <f t="shared" si="2"/>
        <v>0.20402683663363921</v>
      </c>
    </row>
    <row r="19" spans="1:27" x14ac:dyDescent="0.3">
      <c r="A19" s="14" t="s">
        <v>65</v>
      </c>
      <c r="B19" s="16">
        <v>48.75</v>
      </c>
      <c r="C19" s="16" t="s">
        <v>477</v>
      </c>
      <c r="D19" s="16">
        <v>33.409999999999997</v>
      </c>
      <c r="E19" s="16">
        <v>4.4300000000000006</v>
      </c>
      <c r="F19" s="16">
        <v>0.11</v>
      </c>
      <c r="G19" s="16">
        <v>10.95</v>
      </c>
      <c r="H19" s="16" t="s">
        <v>477</v>
      </c>
      <c r="I19" s="16" t="s">
        <v>477</v>
      </c>
      <c r="J19" s="16" t="s">
        <v>477</v>
      </c>
      <c r="K19" s="16" t="s">
        <v>477</v>
      </c>
      <c r="L19" s="16" t="s">
        <v>477</v>
      </c>
      <c r="M19" s="14"/>
      <c r="N19" s="17">
        <v>4.9636032811867814</v>
      </c>
      <c r="O19" s="17"/>
      <c r="P19" s="17">
        <v>4.0096022356371925</v>
      </c>
      <c r="Q19" s="17">
        <v>0.37722598455262024</v>
      </c>
      <c r="R19" s="17">
        <v>9.4869398706936194E-3</v>
      </c>
      <c r="S19" s="17">
        <v>1.6619806686758771</v>
      </c>
      <c r="T19" s="17"/>
      <c r="U19" s="17"/>
      <c r="V19" s="17"/>
      <c r="W19" s="17"/>
      <c r="X19" s="17"/>
      <c r="Y19" s="5">
        <f t="shared" si="1"/>
        <v>11.021899109923165</v>
      </c>
      <c r="Z19" s="1">
        <f t="shared" si="0"/>
        <v>0.81501336122290935</v>
      </c>
      <c r="AA19" s="1">
        <f t="shared" si="2"/>
        <v>0.18498663877709079</v>
      </c>
    </row>
    <row r="20" spans="1:27" x14ac:dyDescent="0.3">
      <c r="A20" s="14" t="s">
        <v>50</v>
      </c>
      <c r="B20" s="16">
        <v>49.29</v>
      </c>
      <c r="C20" s="16" t="s">
        <v>477</v>
      </c>
      <c r="D20" s="16">
        <v>34.18</v>
      </c>
      <c r="E20" s="16">
        <v>4.34</v>
      </c>
      <c r="F20" s="16">
        <v>0.09</v>
      </c>
      <c r="G20" s="16">
        <v>10.74</v>
      </c>
      <c r="H20" s="16" t="s">
        <v>477</v>
      </c>
      <c r="I20" s="16" t="s">
        <v>477</v>
      </c>
      <c r="J20" s="16" t="s">
        <v>477</v>
      </c>
      <c r="K20" s="16" t="s">
        <v>477</v>
      </c>
      <c r="L20" s="16" t="s">
        <v>477</v>
      </c>
      <c r="M20" s="14"/>
      <c r="N20" s="17">
        <v>4.9618906654728789</v>
      </c>
      <c r="O20" s="17"/>
      <c r="P20" s="17">
        <v>4.0556718047577718</v>
      </c>
      <c r="Q20" s="17">
        <v>0.36538737159751178</v>
      </c>
      <c r="R20" s="17">
        <v>7.674355294846784E-3</v>
      </c>
      <c r="S20" s="17">
        <v>1.6116920345049386</v>
      </c>
      <c r="T20" s="17"/>
      <c r="U20" s="17"/>
      <c r="V20" s="17"/>
      <c r="W20" s="17"/>
      <c r="X20" s="17"/>
      <c r="Y20" s="5">
        <f t="shared" si="1"/>
        <v>11.002316231627949</v>
      </c>
      <c r="Z20" s="1">
        <f t="shared" si="0"/>
        <v>0.81518831743949804</v>
      </c>
      <c r="AA20" s="1">
        <f t="shared" si="2"/>
        <v>0.18481168256050196</v>
      </c>
    </row>
    <row r="21" spans="1:27" x14ac:dyDescent="0.3">
      <c r="A21" s="14" t="s">
        <v>51</v>
      </c>
      <c r="B21" s="16">
        <v>49.79</v>
      </c>
      <c r="C21" s="16" t="s">
        <v>477</v>
      </c>
      <c r="D21" s="16">
        <v>33.21</v>
      </c>
      <c r="E21" s="16">
        <v>3.87</v>
      </c>
      <c r="F21" s="16">
        <v>0.18</v>
      </c>
      <c r="G21" s="16">
        <v>10.89</v>
      </c>
      <c r="H21" s="16">
        <v>0.04</v>
      </c>
      <c r="I21" s="16" t="s">
        <v>477</v>
      </c>
      <c r="J21" s="16" t="s">
        <v>477</v>
      </c>
      <c r="K21" s="16" t="s">
        <v>477</v>
      </c>
      <c r="L21" s="16" t="s">
        <v>477</v>
      </c>
      <c r="M21" s="14"/>
      <c r="N21" s="17">
        <v>5.0332981628983484</v>
      </c>
      <c r="O21" s="17"/>
      <c r="P21" s="17">
        <v>3.9571433225787374</v>
      </c>
      <c r="Q21" s="17">
        <v>0.32718766940150279</v>
      </c>
      <c r="R21" s="17">
        <v>1.5413244108350963E-2</v>
      </c>
      <c r="S21" s="17">
        <v>1.6410726864626211</v>
      </c>
      <c r="T21" s="17">
        <v>4.3327608854272365E-3</v>
      </c>
      <c r="U21" s="17"/>
      <c r="V21" s="17"/>
      <c r="W21" s="17"/>
      <c r="X21" s="17"/>
      <c r="Y21" s="5">
        <f t="shared" si="1"/>
        <v>10.978447846334987</v>
      </c>
      <c r="Z21" s="1">
        <f t="shared" si="0"/>
        <v>0.83376809453754519</v>
      </c>
      <c r="AA21" s="1">
        <f t="shared" si="2"/>
        <v>0.16623190546245487</v>
      </c>
    </row>
    <row r="22" spans="1:27" x14ac:dyDescent="0.3">
      <c r="B22" s="16"/>
      <c r="C22" s="16"/>
      <c r="D22" s="18"/>
      <c r="E22" s="18"/>
      <c r="F22" s="18"/>
      <c r="G22" s="18"/>
      <c r="H22" s="18"/>
      <c r="J22" s="16"/>
      <c r="K22" s="16"/>
      <c r="L22" s="16"/>
      <c r="W22" s="1"/>
      <c r="Y22" s="5"/>
      <c r="Z22" s="1"/>
      <c r="AA22" s="1"/>
    </row>
    <row r="23" spans="1:27" ht="15.6" x14ac:dyDescent="0.3">
      <c r="A23" t="s">
        <v>113</v>
      </c>
      <c r="B23" s="21">
        <v>46.947760000000002</v>
      </c>
      <c r="C23" s="16" t="s">
        <v>477</v>
      </c>
      <c r="D23" s="21">
        <v>31.711832640000001</v>
      </c>
      <c r="E23" s="21">
        <v>9.9376651000000003</v>
      </c>
      <c r="F23" s="21">
        <v>0.12970000000000001</v>
      </c>
      <c r="G23" s="21">
        <v>6.8531532750000004</v>
      </c>
      <c r="H23" s="16" t="s">
        <v>477</v>
      </c>
      <c r="I23" s="21">
        <v>0.16</v>
      </c>
      <c r="J23" s="16" t="s">
        <v>477</v>
      </c>
      <c r="K23" s="16" t="s">
        <v>477</v>
      </c>
      <c r="L23" s="16" t="s">
        <v>477</v>
      </c>
      <c r="M23" s="1"/>
      <c r="N23" s="22">
        <v>5.0060638921420653</v>
      </c>
      <c r="O23" s="22"/>
      <c r="P23" s="22">
        <v>3.9852686248208262</v>
      </c>
      <c r="Q23" s="22">
        <v>0.88620501338504243</v>
      </c>
      <c r="R23" s="22">
        <v>1.1714061726531997E-2</v>
      </c>
      <c r="S23" s="22">
        <v>1.0893881450868617</v>
      </c>
      <c r="T23" s="22"/>
      <c r="U23" s="22">
        <v>3.3078496635372677E-2</v>
      </c>
      <c r="V23" s="22"/>
      <c r="W23" s="17"/>
      <c r="X23" s="22"/>
      <c r="Y23" s="5">
        <f t="shared" si="1"/>
        <v>11.011718233796701</v>
      </c>
      <c r="Z23" s="1">
        <f t="shared" si="0"/>
        <v>0.55142332337771882</v>
      </c>
      <c r="AA23" s="1">
        <f t="shared" si="2"/>
        <v>0.44857667662228123</v>
      </c>
    </row>
    <row r="24" spans="1:27" ht="15.6" x14ac:dyDescent="0.3">
      <c r="A24" t="s">
        <v>114</v>
      </c>
      <c r="B24" s="21">
        <v>47.260336000000002</v>
      </c>
      <c r="C24" s="16" t="s">
        <v>477</v>
      </c>
      <c r="D24" s="21">
        <v>31.577228000000002</v>
      </c>
      <c r="E24" s="21">
        <v>9.8033199999999994</v>
      </c>
      <c r="F24" s="21">
        <v>0.13439999999999999</v>
      </c>
      <c r="G24" s="21">
        <v>7.1522109</v>
      </c>
      <c r="H24" s="16" t="s">
        <v>477</v>
      </c>
      <c r="I24" s="21">
        <v>0.19</v>
      </c>
      <c r="J24" s="16" t="s">
        <v>477</v>
      </c>
      <c r="K24" s="16" t="s">
        <v>477</v>
      </c>
      <c r="L24" s="16" t="s">
        <v>477</v>
      </c>
      <c r="M24" s="1"/>
      <c r="N24" s="22">
        <v>5.0184837113153611</v>
      </c>
      <c r="O24" s="22"/>
      <c r="P24" s="22">
        <v>3.951886506837416</v>
      </c>
      <c r="Q24" s="22">
        <v>0.87059712030598635</v>
      </c>
      <c r="R24" s="22">
        <v>1.2088182339915926E-2</v>
      </c>
      <c r="S24" s="22">
        <v>1.1322092883752539</v>
      </c>
      <c r="T24" s="22"/>
      <c r="U24" s="22">
        <v>3.9117724451709704E-2</v>
      </c>
      <c r="V24" s="22"/>
      <c r="W24" s="17"/>
      <c r="X24" s="22"/>
      <c r="Y24" s="5">
        <f t="shared" si="1"/>
        <v>11.024382533625642</v>
      </c>
      <c r="Z24" s="1">
        <f t="shared" si="0"/>
        <v>0.5653113967818606</v>
      </c>
      <c r="AA24" s="1">
        <f t="shared" si="2"/>
        <v>0.43468860321813935</v>
      </c>
    </row>
    <row r="25" spans="1:27" ht="15.6" x14ac:dyDescent="0.3">
      <c r="A25" t="s">
        <v>115</v>
      </c>
      <c r="B25" s="21">
        <v>46.841566399999998</v>
      </c>
      <c r="C25" s="16" t="s">
        <v>477</v>
      </c>
      <c r="D25" s="21">
        <v>31.741284</v>
      </c>
      <c r="E25" s="21">
        <v>9.5713000000000008</v>
      </c>
      <c r="F25" s="21">
        <v>0.16070000000000001</v>
      </c>
      <c r="G25" s="21">
        <v>6.9707612880000003</v>
      </c>
      <c r="H25" s="16" t="s">
        <v>477</v>
      </c>
      <c r="I25" s="21">
        <v>0.17</v>
      </c>
      <c r="J25" s="21">
        <v>4.8300000000000003E-2</v>
      </c>
      <c r="K25" s="16" t="s">
        <v>477</v>
      </c>
      <c r="L25" s="16" t="s">
        <v>477</v>
      </c>
      <c r="M25" s="1"/>
      <c r="N25" s="22">
        <v>5.0028318381320638</v>
      </c>
      <c r="O25" s="22"/>
      <c r="P25" s="22">
        <v>3.9954319039296595</v>
      </c>
      <c r="Q25" s="22">
        <v>0.85491661499394811</v>
      </c>
      <c r="R25" s="22">
        <v>1.453738833648574E-2</v>
      </c>
      <c r="S25" s="22">
        <v>1.1098783846290614</v>
      </c>
      <c r="T25" s="22"/>
      <c r="U25" s="22">
        <v>3.5202838649877555E-2</v>
      </c>
      <c r="V25" s="22">
        <v>6.5809410154596759E-3</v>
      </c>
      <c r="W25" s="17"/>
      <c r="X25" s="22"/>
      <c r="Y25" s="5">
        <f t="shared" si="1"/>
        <v>11.019379909686556</v>
      </c>
      <c r="Z25" s="1">
        <f t="shared" si="0"/>
        <v>0.56488253728354187</v>
      </c>
      <c r="AA25" s="1">
        <f t="shared" si="2"/>
        <v>0.43511746271645807</v>
      </c>
    </row>
    <row r="26" spans="1:27" ht="15.6" x14ac:dyDescent="0.3">
      <c r="A26" t="s">
        <v>116</v>
      </c>
      <c r="B26" s="21">
        <v>47.417963999999998</v>
      </c>
      <c r="C26" s="16" t="s">
        <v>477</v>
      </c>
      <c r="D26" s="21">
        <v>31.861268800000001</v>
      </c>
      <c r="E26" s="21">
        <v>9.9386457900000007</v>
      </c>
      <c r="F26" s="21">
        <v>0.1875</v>
      </c>
      <c r="G26" s="21">
        <v>7.1394106900000001</v>
      </c>
      <c r="H26" s="16" t="s">
        <v>477</v>
      </c>
      <c r="I26" s="21">
        <v>0.16</v>
      </c>
      <c r="J26" s="16" t="s">
        <v>477</v>
      </c>
      <c r="K26" s="16" t="s">
        <v>477</v>
      </c>
      <c r="L26" s="16" t="s">
        <v>477</v>
      </c>
      <c r="M26" s="1"/>
      <c r="N26" s="22">
        <v>5.0074742050419765</v>
      </c>
      <c r="O26" s="22"/>
      <c r="P26" s="22">
        <v>3.9654605311050708</v>
      </c>
      <c r="Q26" s="22">
        <v>0.87775106324503405</v>
      </c>
      <c r="R26" s="22">
        <v>1.677116029863264E-2</v>
      </c>
      <c r="S26" s="22">
        <v>1.1239548628863991</v>
      </c>
      <c r="T26" s="22"/>
      <c r="U26" s="22">
        <v>3.2759711549035488E-2</v>
      </c>
      <c r="V26" s="22"/>
      <c r="W26" s="17"/>
      <c r="X26" s="22"/>
      <c r="Y26" s="5">
        <f t="shared" si="1"/>
        <v>11.024171534126149</v>
      </c>
      <c r="Z26" s="1">
        <f t="shared" si="0"/>
        <v>0.56149849396639073</v>
      </c>
      <c r="AA26" s="1">
        <f t="shared" si="2"/>
        <v>0.43850150603360927</v>
      </c>
    </row>
    <row r="27" spans="1:27" ht="15.6" x14ac:dyDescent="0.3">
      <c r="A27" t="s">
        <v>117</v>
      </c>
      <c r="B27" s="21">
        <v>47.610343200000003</v>
      </c>
      <c r="C27" s="16" t="s">
        <v>477</v>
      </c>
      <c r="D27" s="21">
        <v>32.123452839999999</v>
      </c>
      <c r="E27" s="21">
        <v>9.9863361499999996</v>
      </c>
      <c r="F27" s="21">
        <v>9.5500000000000002E-2</v>
      </c>
      <c r="G27" s="21">
        <v>7.147519</v>
      </c>
      <c r="H27" s="16" t="s">
        <v>477</v>
      </c>
      <c r="I27" s="21">
        <v>0.14000000000000001</v>
      </c>
      <c r="J27" s="16" t="s">
        <v>477</v>
      </c>
      <c r="K27" s="16" t="s">
        <v>477</v>
      </c>
      <c r="L27" s="16" t="s">
        <v>477</v>
      </c>
      <c r="M27" s="18"/>
      <c r="N27" s="22">
        <v>5.0030009995849456</v>
      </c>
      <c r="O27" s="22"/>
      <c r="P27" s="22">
        <v>3.9783798297060802</v>
      </c>
      <c r="Q27" s="22">
        <v>0.87761450300186983</v>
      </c>
      <c r="R27" s="22">
        <v>8.4999949721373761E-3</v>
      </c>
      <c r="S27" s="22">
        <v>1.1196835128496505</v>
      </c>
      <c r="T27" s="22"/>
      <c r="U27" s="22">
        <v>2.8523418991989697E-2</v>
      </c>
      <c r="V27" s="22"/>
      <c r="W27" s="16"/>
      <c r="X27" s="22"/>
      <c r="Y27" s="5">
        <f t="shared" si="1"/>
        <v>11.015702259106673</v>
      </c>
      <c r="Z27" s="1">
        <f t="shared" si="0"/>
        <v>0.56059912139465529</v>
      </c>
      <c r="AA27" s="1">
        <f t="shared" si="2"/>
        <v>0.43940087860534477</v>
      </c>
    </row>
    <row r="28" spans="1:27" ht="15.6" x14ac:dyDescent="0.3">
      <c r="A28" t="s">
        <v>118</v>
      </c>
      <c r="B28" s="21">
        <v>47.437165319999998</v>
      </c>
      <c r="C28" s="16" t="s">
        <v>477</v>
      </c>
      <c r="D28" s="21">
        <v>31.859434</v>
      </c>
      <c r="E28" s="21">
        <v>9.9260525099999999</v>
      </c>
      <c r="F28" s="21">
        <v>0.15090000000000001</v>
      </c>
      <c r="G28" s="21">
        <v>7.160628</v>
      </c>
      <c r="H28" s="16" t="s">
        <v>477</v>
      </c>
      <c r="I28" s="21">
        <v>0.14000000000000001</v>
      </c>
      <c r="J28" s="16" t="s">
        <v>477</v>
      </c>
      <c r="K28" s="16" t="s">
        <v>477</v>
      </c>
      <c r="L28" s="16" t="s">
        <v>477</v>
      </c>
      <c r="M28" s="1"/>
      <c r="N28" s="22">
        <v>5.0092183289551508</v>
      </c>
      <c r="O28" s="22"/>
      <c r="P28" s="22">
        <v>3.9650076972180948</v>
      </c>
      <c r="Q28" s="22">
        <v>0.87658923586224446</v>
      </c>
      <c r="R28" s="22">
        <v>1.3496665710390529E-2</v>
      </c>
      <c r="S28" s="22">
        <v>1.1272312795047399</v>
      </c>
      <c r="T28" s="22"/>
      <c r="U28" s="22">
        <v>2.866312487610384E-2</v>
      </c>
      <c r="V28" s="22"/>
      <c r="W28" s="16"/>
      <c r="X28" s="22"/>
      <c r="Y28" s="5">
        <f t="shared" si="1"/>
        <v>11.020206332126723</v>
      </c>
      <c r="Z28" s="1">
        <f t="shared" si="0"/>
        <v>0.5625410414057449</v>
      </c>
      <c r="AA28" s="1">
        <f t="shared" si="2"/>
        <v>0.43745895859425504</v>
      </c>
    </row>
    <row r="29" spans="1:27" ht="15.6" x14ac:dyDescent="0.3">
      <c r="A29" t="s">
        <v>119</v>
      </c>
      <c r="B29" s="21">
        <v>46.940502000000002</v>
      </c>
      <c r="C29" s="16" t="s">
        <v>477</v>
      </c>
      <c r="D29" s="21">
        <v>32.459280319999998</v>
      </c>
      <c r="E29" s="21">
        <v>9.8765725199999999</v>
      </c>
      <c r="F29" s="21">
        <v>0.1065</v>
      </c>
      <c r="G29" s="21">
        <v>6.9516552999999996</v>
      </c>
      <c r="H29" s="16" t="s">
        <v>477</v>
      </c>
      <c r="I29" s="21">
        <v>0.17</v>
      </c>
      <c r="J29" s="16" t="s">
        <v>477</v>
      </c>
      <c r="K29" s="16" t="s">
        <v>477</v>
      </c>
      <c r="L29" s="16" t="s">
        <v>477</v>
      </c>
      <c r="N29" s="22">
        <v>4.9646633234536868</v>
      </c>
      <c r="O29" s="22"/>
      <c r="P29" s="22">
        <v>4.0460915564528621</v>
      </c>
      <c r="Q29" s="22">
        <v>0.87360812136115318</v>
      </c>
      <c r="R29" s="22">
        <v>9.5406442005362569E-3</v>
      </c>
      <c r="S29" s="22">
        <v>1.096076809526549</v>
      </c>
      <c r="T29" s="22"/>
      <c r="U29" s="22">
        <v>3.4860632471102743E-2</v>
      </c>
      <c r="V29" s="22"/>
      <c r="W29" s="16"/>
      <c r="X29" s="22"/>
      <c r="Y29" s="5">
        <f t="shared" si="1"/>
        <v>11.024841087465891</v>
      </c>
      <c r="Z29" s="1">
        <f t="shared" si="0"/>
        <v>0.55647316600658903</v>
      </c>
      <c r="AA29" s="1">
        <f t="shared" si="2"/>
        <v>0.44352683399341108</v>
      </c>
    </row>
    <row r="30" spans="1:27" x14ac:dyDescent="0.3">
      <c r="E30" s="6"/>
      <c r="P30" s="4"/>
      <c r="Q30" s="4"/>
      <c r="R30" s="4"/>
      <c r="S30" s="4"/>
      <c r="T30" s="4"/>
      <c r="U30" s="4"/>
      <c r="V30" s="4"/>
      <c r="W30" s="4"/>
      <c r="X30" s="4"/>
      <c r="Y30" s="4"/>
      <c r="Z30" s="4"/>
    </row>
    <row r="31" spans="1:27" x14ac:dyDescent="0.3">
      <c r="A31" s="26" t="s">
        <v>66</v>
      </c>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7" x14ac:dyDescent="0.3">
      <c r="A32" s="26" t="s">
        <v>67</v>
      </c>
      <c r="B32" s="23"/>
      <c r="C32" s="23"/>
      <c r="D32" s="23"/>
      <c r="E32" s="23"/>
      <c r="F32" s="23"/>
      <c r="G32" s="23"/>
      <c r="H32" s="23"/>
      <c r="I32" s="23"/>
      <c r="J32" s="23"/>
      <c r="K32" s="23"/>
      <c r="L32" s="23"/>
      <c r="M32" s="23"/>
      <c r="N32" s="23"/>
      <c r="O32" s="23"/>
      <c r="P32" s="23"/>
      <c r="Q32" s="23"/>
      <c r="R32" s="23"/>
      <c r="S32" s="23"/>
      <c r="T32" s="23"/>
      <c r="Z32" s="1"/>
    </row>
    <row r="33" spans="1:26" x14ac:dyDescent="0.3">
      <c r="G33" s="23"/>
      <c r="H33" s="23"/>
      <c r="I33" s="23"/>
      <c r="J33" s="23"/>
      <c r="K33" s="23"/>
      <c r="L33" s="23"/>
      <c r="M33" s="23"/>
      <c r="N33" s="23"/>
      <c r="O33" s="23"/>
      <c r="P33" s="23"/>
      <c r="Q33" s="23"/>
      <c r="R33" s="23"/>
      <c r="S33" s="23"/>
      <c r="T33" s="23"/>
      <c r="Z33" s="1"/>
    </row>
    <row r="34" spans="1:26" x14ac:dyDescent="0.3">
      <c r="A34" s="50" t="s">
        <v>354</v>
      </c>
      <c r="B34" s="49"/>
      <c r="C34" s="64"/>
      <c r="D34" s="64"/>
      <c r="E34" s="49"/>
      <c r="F34" s="49"/>
      <c r="G34" s="49"/>
      <c r="H34" s="49"/>
      <c r="I34" s="49"/>
      <c r="J34" s="49"/>
      <c r="K34" s="49"/>
      <c r="L34" s="49"/>
      <c r="M34" s="49"/>
      <c r="N34" s="64"/>
      <c r="O34" s="64"/>
      <c r="P34" s="49"/>
      <c r="Q34" s="49"/>
      <c r="R34" s="49"/>
      <c r="S34" s="49"/>
      <c r="T34" s="49"/>
      <c r="U34" s="49"/>
    </row>
    <row r="35" spans="1:26" x14ac:dyDescent="0.3">
      <c r="A35" s="49" t="s">
        <v>355</v>
      </c>
      <c r="B35" s="13" t="s">
        <v>33</v>
      </c>
      <c r="C35" s="13" t="s">
        <v>34</v>
      </c>
      <c r="D35" s="13" t="s">
        <v>35</v>
      </c>
      <c r="E35" s="13" t="s">
        <v>39</v>
      </c>
      <c r="F35" s="13" t="s">
        <v>68</v>
      </c>
      <c r="G35" s="13" t="s">
        <v>10</v>
      </c>
      <c r="H35" s="13" t="s">
        <v>13</v>
      </c>
      <c r="I35" s="13" t="s">
        <v>11</v>
      </c>
      <c r="J35" s="13" t="s">
        <v>12</v>
      </c>
      <c r="K35" s="13" t="s">
        <v>36</v>
      </c>
      <c r="L35" s="13" t="s">
        <v>37</v>
      </c>
      <c r="M35" s="13" t="s">
        <v>69</v>
      </c>
      <c r="N35" s="13" t="s">
        <v>70</v>
      </c>
      <c r="O35" s="13" t="s">
        <v>38</v>
      </c>
      <c r="P35" s="13" t="s">
        <v>71</v>
      </c>
      <c r="Q35" s="16" t="s">
        <v>72</v>
      </c>
      <c r="R35" s="16" t="s">
        <v>73</v>
      </c>
      <c r="S35" s="16" t="s">
        <v>74</v>
      </c>
      <c r="T35" s="16" t="s">
        <v>75</v>
      </c>
      <c r="U35" s="34"/>
    </row>
    <row r="36" spans="1:26" x14ac:dyDescent="0.3">
      <c r="A36" s="49" t="s">
        <v>356</v>
      </c>
      <c r="B36" s="13" t="s">
        <v>357</v>
      </c>
      <c r="C36" s="13" t="s">
        <v>357</v>
      </c>
      <c r="D36" s="13" t="s">
        <v>357</v>
      </c>
      <c r="E36" s="13" t="s">
        <v>357</v>
      </c>
      <c r="F36" s="13" t="s">
        <v>357</v>
      </c>
      <c r="G36" s="13" t="s">
        <v>357</v>
      </c>
      <c r="H36" s="13" t="s">
        <v>357</v>
      </c>
      <c r="I36" s="13" t="s">
        <v>357</v>
      </c>
      <c r="J36" s="13" t="s">
        <v>357</v>
      </c>
      <c r="K36" s="13" t="s">
        <v>357</v>
      </c>
      <c r="L36" s="13" t="s">
        <v>357</v>
      </c>
      <c r="M36" s="13" t="s">
        <v>358</v>
      </c>
      <c r="N36" s="13" t="s">
        <v>358</v>
      </c>
      <c r="O36" s="13" t="s">
        <v>357</v>
      </c>
      <c r="P36" s="13" t="s">
        <v>357</v>
      </c>
      <c r="Q36" s="13" t="s">
        <v>357</v>
      </c>
      <c r="R36" s="13" t="s">
        <v>357</v>
      </c>
      <c r="S36" s="13" t="s">
        <v>357</v>
      </c>
      <c r="T36" s="13" t="s">
        <v>357</v>
      </c>
      <c r="U36" s="34"/>
    </row>
    <row r="37" spans="1:26" x14ac:dyDescent="0.3">
      <c r="A37" s="49" t="s">
        <v>359</v>
      </c>
      <c r="B37" s="58">
        <v>324</v>
      </c>
      <c r="C37" s="58">
        <v>438</v>
      </c>
      <c r="D37" s="58">
        <v>305</v>
      </c>
      <c r="E37" s="58">
        <v>502</v>
      </c>
      <c r="F37" s="58">
        <v>452</v>
      </c>
      <c r="G37" s="58">
        <v>577</v>
      </c>
      <c r="H37" s="58">
        <v>469</v>
      </c>
      <c r="I37" s="58">
        <v>176</v>
      </c>
      <c r="J37" s="58">
        <v>231</v>
      </c>
      <c r="K37" s="58">
        <v>432</v>
      </c>
      <c r="L37" s="58">
        <v>239</v>
      </c>
      <c r="M37" s="58">
        <v>1237</v>
      </c>
      <c r="N37" s="58">
        <v>873</v>
      </c>
      <c r="O37" s="58">
        <v>577</v>
      </c>
      <c r="P37" s="58">
        <v>946</v>
      </c>
      <c r="Q37" s="58">
        <v>425</v>
      </c>
      <c r="R37" s="58">
        <v>205</v>
      </c>
      <c r="S37" s="58">
        <v>970</v>
      </c>
      <c r="T37" s="58">
        <v>232</v>
      </c>
      <c r="U37" s="34"/>
    </row>
    <row r="38" spans="1:26" x14ac:dyDescent="0.3">
      <c r="A38" s="49" t="s">
        <v>360</v>
      </c>
      <c r="B38" s="54" t="s">
        <v>361</v>
      </c>
      <c r="C38" s="54" t="s">
        <v>361</v>
      </c>
      <c r="D38" s="54" t="s">
        <v>361</v>
      </c>
      <c r="E38" s="54" t="s">
        <v>361</v>
      </c>
      <c r="F38" s="54" t="s">
        <v>361</v>
      </c>
      <c r="G38" s="54" t="s">
        <v>361</v>
      </c>
      <c r="H38" s="54" t="s">
        <v>361</v>
      </c>
      <c r="I38" s="54" t="s">
        <v>361</v>
      </c>
      <c r="J38" s="54" t="s">
        <v>361</v>
      </c>
      <c r="K38" s="54" t="s">
        <v>361</v>
      </c>
      <c r="L38" s="54" t="s">
        <v>361</v>
      </c>
      <c r="M38" s="54" t="s">
        <v>361</v>
      </c>
      <c r="N38" s="54" t="s">
        <v>361</v>
      </c>
      <c r="O38" s="54" t="s">
        <v>361</v>
      </c>
      <c r="P38" s="54" t="s">
        <v>361</v>
      </c>
      <c r="Q38" s="54" t="s">
        <v>361</v>
      </c>
      <c r="R38" s="54" t="s">
        <v>361</v>
      </c>
      <c r="S38" s="54" t="s">
        <v>361</v>
      </c>
      <c r="T38" s="54" t="s">
        <v>361</v>
      </c>
      <c r="U38" s="52"/>
    </row>
    <row r="39" spans="1:26" x14ac:dyDescent="0.3">
      <c r="A39" s="49" t="s">
        <v>362</v>
      </c>
      <c r="B39" s="54" t="s">
        <v>363</v>
      </c>
      <c r="C39" s="54" t="s">
        <v>364</v>
      </c>
      <c r="D39" s="54" t="s">
        <v>365</v>
      </c>
      <c r="E39" s="54" t="s">
        <v>366</v>
      </c>
      <c r="F39" s="54" t="s">
        <v>367</v>
      </c>
      <c r="G39" s="54" t="s">
        <v>365</v>
      </c>
      <c r="H39" s="54" t="s">
        <v>368</v>
      </c>
      <c r="I39" s="54" t="s">
        <v>363</v>
      </c>
      <c r="J39" s="54" t="s">
        <v>363</v>
      </c>
      <c r="K39" s="54" t="s">
        <v>369</v>
      </c>
      <c r="L39" s="54" t="s">
        <v>370</v>
      </c>
      <c r="M39" s="54" t="s">
        <v>371</v>
      </c>
      <c r="N39" s="54" t="s">
        <v>372</v>
      </c>
      <c r="O39" s="54" t="s">
        <v>373</v>
      </c>
      <c r="P39" s="54" t="s">
        <v>374</v>
      </c>
      <c r="Q39" s="54" t="s">
        <v>375</v>
      </c>
      <c r="R39" s="54" t="s">
        <v>374</v>
      </c>
      <c r="S39" s="54" t="s">
        <v>376</v>
      </c>
      <c r="T39" s="54" t="s">
        <v>369</v>
      </c>
      <c r="U39" s="52"/>
    </row>
    <row r="40" spans="1:26" x14ac:dyDescent="0.3">
      <c r="A40" s="50" t="s">
        <v>385</v>
      </c>
      <c r="B40" s="49"/>
      <c r="C40" s="64"/>
      <c r="D40" s="64"/>
      <c r="E40" s="49">
        <f>E37/6840</f>
        <v>7.3391812865497078E-2</v>
      </c>
      <c r="F40" s="49"/>
      <c r="G40" s="49"/>
      <c r="H40" s="49">
        <f>H37/7750</f>
        <v>6.0516129032258066E-2</v>
      </c>
      <c r="I40" s="49">
        <f>I37/6030</f>
        <v>2.9187396351575457E-2</v>
      </c>
      <c r="J40" s="49">
        <f>J37/7150</f>
        <v>3.2307692307692308E-2</v>
      </c>
      <c r="K40" s="49">
        <f>K37/7420</f>
        <v>5.8221024258760107E-2</v>
      </c>
      <c r="L40" s="49">
        <f>L37/8300</f>
        <v>2.8795180722891566E-2</v>
      </c>
      <c r="M40" s="49"/>
      <c r="N40" s="64"/>
      <c r="O40" s="64"/>
      <c r="P40" s="49">
        <f>O37/8030</f>
        <v>7.1855541718555418E-2</v>
      </c>
      <c r="Q40" s="49"/>
      <c r="R40" s="49"/>
      <c r="S40" s="49"/>
      <c r="T40" s="49"/>
      <c r="U40" s="49"/>
    </row>
    <row r="41" spans="1:26" x14ac:dyDescent="0.3">
      <c r="A41" s="49" t="s">
        <v>377</v>
      </c>
      <c r="B41" s="52">
        <v>15</v>
      </c>
      <c r="C41" s="65" t="s">
        <v>378</v>
      </c>
      <c r="D41" s="65"/>
      <c r="E41" s="49"/>
      <c r="F41" s="49"/>
      <c r="G41" s="49"/>
      <c r="H41" s="49"/>
      <c r="I41" s="49"/>
      <c r="J41" s="49"/>
      <c r="K41" s="49"/>
      <c r="L41" s="49"/>
      <c r="M41" s="49"/>
      <c r="N41" s="64"/>
      <c r="O41" s="64"/>
      <c r="P41" s="49"/>
      <c r="Q41" s="49"/>
      <c r="R41" s="49"/>
      <c r="S41" s="49"/>
      <c r="T41" s="49"/>
      <c r="U41" s="49"/>
    </row>
    <row r="42" spans="1:26" x14ac:dyDescent="0.3">
      <c r="A42" s="49" t="s">
        <v>379</v>
      </c>
      <c r="B42" s="52">
        <v>20</v>
      </c>
      <c r="C42" s="65" t="s">
        <v>384</v>
      </c>
      <c r="D42" s="65"/>
      <c r="E42" s="49"/>
      <c r="F42" s="49"/>
      <c r="G42" s="49"/>
      <c r="H42" s="49"/>
      <c r="I42" s="49"/>
      <c r="J42" s="49"/>
      <c r="K42" s="49"/>
      <c r="L42" s="49"/>
      <c r="M42" s="49"/>
      <c r="N42" s="64"/>
      <c r="O42" s="64"/>
      <c r="P42" s="49"/>
      <c r="Q42" s="49"/>
      <c r="R42" s="49"/>
      <c r="S42" s="49"/>
      <c r="T42" s="49"/>
      <c r="U42" s="49"/>
    </row>
    <row r="43" spans="1:26" x14ac:dyDescent="0.3">
      <c r="A43" s="49" t="s">
        <v>381</v>
      </c>
      <c r="B43" s="56">
        <v>45778</v>
      </c>
      <c r="C43" s="65" t="s">
        <v>380</v>
      </c>
      <c r="D43" s="65"/>
      <c r="E43" s="49"/>
      <c r="F43" s="49"/>
      <c r="G43" s="49"/>
      <c r="H43" s="49"/>
      <c r="I43" s="49"/>
      <c r="J43" s="49"/>
      <c r="K43" s="49"/>
      <c r="L43" s="49"/>
      <c r="M43" s="49"/>
      <c r="N43" s="64"/>
      <c r="O43" s="64"/>
      <c r="P43" s="49"/>
      <c r="Q43" s="49"/>
      <c r="R43" s="49"/>
      <c r="S43" s="49"/>
      <c r="T43" s="49"/>
      <c r="U43" s="49"/>
    </row>
  </sheetData>
  <mergeCells count="10">
    <mergeCell ref="C42:D42"/>
    <mergeCell ref="N42:O42"/>
    <mergeCell ref="C43:D43"/>
    <mergeCell ref="N43:O43"/>
    <mergeCell ref="C34:D34"/>
    <mergeCell ref="N34:O34"/>
    <mergeCell ref="C40:D40"/>
    <mergeCell ref="N40:O40"/>
    <mergeCell ref="C41:D41"/>
    <mergeCell ref="N41:O41"/>
  </mergeCells>
  <phoneticPr fontId="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8922E-2716-4599-B0DC-64D09BA6BF79}">
  <dimension ref="A1:CF116"/>
  <sheetViews>
    <sheetView topLeftCell="A64" workbookViewId="0">
      <selection activeCell="G10" sqref="G10"/>
    </sheetView>
  </sheetViews>
  <sheetFormatPr defaultColWidth="9.109375" defaultRowHeight="14.4" x14ac:dyDescent="0.3"/>
  <cols>
    <col min="1" max="1" width="24" style="14" customWidth="1"/>
    <col min="2" max="33" width="9.109375" style="14"/>
    <col min="34" max="34" width="8" style="14" customWidth="1"/>
    <col min="35" max="36" width="10" style="14" customWidth="1"/>
    <col min="37" max="73" width="9.109375" style="14"/>
    <col min="74" max="74" width="11.33203125" style="14" customWidth="1"/>
    <col min="75" max="16384" width="9.109375" style="14"/>
  </cols>
  <sheetData>
    <row r="1" spans="1:43" x14ac:dyDescent="0.3">
      <c r="A1" s="14" t="s">
        <v>478</v>
      </c>
    </row>
    <row r="2" spans="1:43" x14ac:dyDescent="0.3">
      <c r="A2" s="14" t="s">
        <v>18</v>
      </c>
      <c r="B2" s="68" t="s">
        <v>428</v>
      </c>
      <c r="C2" s="68"/>
      <c r="D2" s="68"/>
      <c r="E2" s="68"/>
      <c r="F2" s="68"/>
      <c r="G2" s="68"/>
      <c r="H2" s="68"/>
      <c r="I2" s="68"/>
      <c r="J2" s="68"/>
      <c r="K2" s="68"/>
      <c r="L2" s="68"/>
      <c r="M2" s="68"/>
      <c r="N2" s="68"/>
      <c r="O2" s="68"/>
      <c r="P2" s="68"/>
      <c r="Q2" s="68"/>
      <c r="R2" s="68"/>
      <c r="S2" s="68"/>
      <c r="U2" s="68" t="s">
        <v>472</v>
      </c>
      <c r="V2" s="68"/>
      <c r="W2" s="68"/>
      <c r="X2" s="68"/>
      <c r="Y2" s="68"/>
      <c r="Z2" s="68"/>
      <c r="AA2" s="68"/>
      <c r="AB2" s="68"/>
      <c r="AC2" s="68"/>
      <c r="AD2" s="68"/>
      <c r="AE2" s="68"/>
      <c r="AF2" s="68"/>
      <c r="AG2" s="68"/>
      <c r="AH2" s="68"/>
      <c r="AI2" s="68"/>
      <c r="AJ2" s="68"/>
    </row>
    <row r="3" spans="1:43" x14ac:dyDescent="0.3">
      <c r="A3" s="14" t="s">
        <v>409</v>
      </c>
      <c r="B3" s="13" t="s">
        <v>410</v>
      </c>
      <c r="C3" s="13" t="s">
        <v>411</v>
      </c>
      <c r="D3" s="13" t="s">
        <v>412</v>
      </c>
      <c r="E3" s="13" t="s">
        <v>413</v>
      </c>
      <c r="F3" s="13" t="s">
        <v>414</v>
      </c>
      <c r="G3" s="13" t="s">
        <v>415</v>
      </c>
      <c r="H3" s="13" t="s">
        <v>416</v>
      </c>
      <c r="I3" s="13" t="s">
        <v>417</v>
      </c>
      <c r="J3" s="13" t="s">
        <v>418</v>
      </c>
      <c r="K3" s="13" t="s">
        <v>419</v>
      </c>
      <c r="L3" s="13" t="s">
        <v>420</v>
      </c>
      <c r="M3" s="13" t="s">
        <v>421</v>
      </c>
      <c r="N3" s="13" t="s">
        <v>422</v>
      </c>
      <c r="O3" s="13" t="s">
        <v>423</v>
      </c>
      <c r="P3" s="13" t="s">
        <v>424</v>
      </c>
      <c r="Q3" s="13" t="s">
        <v>425</v>
      </c>
      <c r="R3" s="13" t="s">
        <v>426</v>
      </c>
      <c r="S3" s="13" t="s">
        <v>427</v>
      </c>
      <c r="U3" s="13" t="s">
        <v>410</v>
      </c>
      <c r="V3" s="13" t="s">
        <v>411</v>
      </c>
      <c r="W3" s="13" t="s">
        <v>412</v>
      </c>
      <c r="X3" s="13" t="s">
        <v>413</v>
      </c>
      <c r="Y3" s="13" t="s">
        <v>414</v>
      </c>
      <c r="Z3" s="13" t="s">
        <v>415</v>
      </c>
      <c r="AA3" s="13" t="s">
        <v>416</v>
      </c>
      <c r="AB3" s="13" t="s">
        <v>417</v>
      </c>
      <c r="AC3" s="13" t="s">
        <v>418</v>
      </c>
      <c r="AD3" s="13" t="s">
        <v>419</v>
      </c>
      <c r="AE3" s="13" t="s">
        <v>420</v>
      </c>
      <c r="AF3" s="13" t="s">
        <v>421</v>
      </c>
      <c r="AG3" s="13" t="s">
        <v>422</v>
      </c>
      <c r="AH3" s="13" t="s">
        <v>423</v>
      </c>
      <c r="AI3" s="13" t="s">
        <v>424</v>
      </c>
      <c r="AJ3" s="13" t="s">
        <v>425</v>
      </c>
    </row>
    <row r="4" spans="1:43" x14ac:dyDescent="0.3">
      <c r="A4" s="14" t="s">
        <v>0</v>
      </c>
      <c r="B4" s="16">
        <v>3.6430020000000001</v>
      </c>
      <c r="C4" s="16">
        <v>2.9712000000000001</v>
      </c>
      <c r="D4" s="16">
        <v>3.6376559999999998</v>
      </c>
      <c r="E4" s="16">
        <v>3.4433189999999998</v>
      </c>
      <c r="F4" s="16">
        <v>3.2225489999999999</v>
      </c>
      <c r="G4" s="16">
        <v>3.8986200000000002</v>
      </c>
      <c r="H4" s="16">
        <v>3.606471</v>
      </c>
      <c r="I4" s="16">
        <v>3.6158760000000001</v>
      </c>
      <c r="J4" s="16">
        <v>3.3736230000000003</v>
      </c>
      <c r="K4" s="16">
        <v>3.459654</v>
      </c>
      <c r="L4" s="16">
        <v>3.8707020000000001</v>
      </c>
      <c r="M4" s="16">
        <v>3.9647520000000003</v>
      </c>
      <c r="N4" s="16">
        <v>3.507174</v>
      </c>
      <c r="O4" s="16">
        <v>3.6337950000000001</v>
      </c>
      <c r="P4" s="16">
        <v>3.8052630000000001</v>
      </c>
      <c r="Q4" s="16">
        <v>2.5678000000000001</v>
      </c>
      <c r="R4" s="16">
        <v>3.1398000000000001</v>
      </c>
      <c r="S4" s="16">
        <v>3.4843999999999999</v>
      </c>
      <c r="U4" s="16">
        <v>3.3950999999999998</v>
      </c>
      <c r="V4" s="16">
        <v>3.4212419999999999</v>
      </c>
      <c r="W4" s="16">
        <v>3.4797509999999998</v>
      </c>
      <c r="X4" s="16">
        <v>4.0386059999999997</v>
      </c>
      <c r="Y4" s="16">
        <v>3.5794440000000001</v>
      </c>
      <c r="Z4" s="16">
        <v>3.9449519999999998</v>
      </c>
      <c r="AA4" s="16">
        <v>3.9747509999999999</v>
      </c>
      <c r="AB4" s="16">
        <v>3.439854</v>
      </c>
      <c r="AC4" s="16">
        <v>3.6430020000000001</v>
      </c>
      <c r="AD4" s="16">
        <v>2.9712000000000001</v>
      </c>
      <c r="AE4" s="16">
        <v>3.6376559999999998</v>
      </c>
      <c r="AF4" s="16">
        <v>3.4433189999999998</v>
      </c>
      <c r="AG4" s="16">
        <v>3.2225489999999999</v>
      </c>
      <c r="AH4" s="16">
        <v>3.8986200000000002</v>
      </c>
      <c r="AI4" s="16">
        <v>3.606471</v>
      </c>
      <c r="AJ4" s="16">
        <v>3.6158760000000001</v>
      </c>
      <c r="AK4" s="20"/>
      <c r="AL4" s="20"/>
      <c r="AP4" s="27"/>
    </row>
    <row r="5" spans="1:43" x14ac:dyDescent="0.3">
      <c r="A5" s="14" t="s">
        <v>3</v>
      </c>
      <c r="B5" s="19" t="s">
        <v>477</v>
      </c>
      <c r="C5" s="19" t="s">
        <v>477</v>
      </c>
      <c r="D5" s="19" t="s">
        <v>477</v>
      </c>
      <c r="E5" s="19">
        <v>4.1846000000000001E-2</v>
      </c>
      <c r="F5" s="19" t="s">
        <v>477</v>
      </c>
      <c r="G5" s="19" t="s">
        <v>477</v>
      </c>
      <c r="H5" s="19" t="s">
        <v>477</v>
      </c>
      <c r="I5" s="19" t="s">
        <v>477</v>
      </c>
      <c r="J5" s="19" t="s">
        <v>477</v>
      </c>
      <c r="K5" s="19" t="s">
        <v>477</v>
      </c>
      <c r="L5" s="19" t="s">
        <v>477</v>
      </c>
      <c r="M5" s="19" t="s">
        <v>477</v>
      </c>
      <c r="N5" s="19" t="s">
        <v>477</v>
      </c>
      <c r="O5" s="19" t="s">
        <v>477</v>
      </c>
      <c r="P5" s="19" t="s">
        <v>477</v>
      </c>
      <c r="Q5" s="19" t="s">
        <v>477</v>
      </c>
      <c r="R5" s="19" t="s">
        <v>477</v>
      </c>
      <c r="S5" s="19" t="s">
        <v>477</v>
      </c>
      <c r="T5" s="19"/>
      <c r="U5" s="19" t="s">
        <v>477</v>
      </c>
      <c r="V5" s="19" t="s">
        <v>477</v>
      </c>
      <c r="W5" s="19" t="s">
        <v>477</v>
      </c>
      <c r="X5" s="19" t="s">
        <v>477</v>
      </c>
      <c r="Y5" s="19" t="s">
        <v>477</v>
      </c>
      <c r="Z5" s="19" t="s">
        <v>477</v>
      </c>
      <c r="AA5" s="19" t="s">
        <v>477</v>
      </c>
      <c r="AB5" s="19" t="s">
        <v>477</v>
      </c>
      <c r="AC5" s="19" t="s">
        <v>477</v>
      </c>
      <c r="AD5" s="19" t="s">
        <v>477</v>
      </c>
      <c r="AE5" s="19" t="s">
        <v>477</v>
      </c>
      <c r="AF5" s="19" t="s">
        <v>477</v>
      </c>
      <c r="AG5" s="19" t="s">
        <v>477</v>
      </c>
      <c r="AH5" s="19" t="s">
        <v>477</v>
      </c>
      <c r="AI5" s="19" t="s">
        <v>477</v>
      </c>
      <c r="AJ5" s="19" t="s">
        <v>477</v>
      </c>
      <c r="AK5" s="20"/>
      <c r="AL5" s="20"/>
      <c r="AM5" s="19"/>
      <c r="AN5" s="19"/>
      <c r="AP5" s="19"/>
      <c r="AQ5" s="19"/>
    </row>
    <row r="6" spans="1:43" x14ac:dyDescent="0.3">
      <c r="A6" s="14" t="s">
        <v>6</v>
      </c>
      <c r="B6" s="16">
        <v>0.81546299999999994</v>
      </c>
      <c r="C6" s="16">
        <v>0.86780000000000002</v>
      </c>
      <c r="D6" s="16">
        <v>0.78526799999999997</v>
      </c>
      <c r="E6" s="16">
        <v>0.77130900000000002</v>
      </c>
      <c r="F6" s="16">
        <v>0.89535599999999993</v>
      </c>
      <c r="G6" s="16">
        <v>0.95990399999999998</v>
      </c>
      <c r="H6" s="16">
        <v>0.80556299999999992</v>
      </c>
      <c r="I6" s="16">
        <v>0.76734900000000006</v>
      </c>
      <c r="J6" s="16">
        <v>0.82783800000000007</v>
      </c>
      <c r="K6" s="16">
        <v>0.71101799999999993</v>
      </c>
      <c r="L6" s="16">
        <v>0.81714600000000004</v>
      </c>
      <c r="M6" s="16">
        <v>0.781308</v>
      </c>
      <c r="N6" s="16">
        <v>0.75665700000000002</v>
      </c>
      <c r="O6" s="16">
        <v>0.765567</v>
      </c>
      <c r="P6" s="16">
        <v>0.74794499999999997</v>
      </c>
      <c r="Q6" s="16">
        <v>0.99580000000000002</v>
      </c>
      <c r="R6" s="16">
        <v>0.77800000000000002</v>
      </c>
      <c r="S6" s="16">
        <v>0.77739999999999998</v>
      </c>
      <c r="U6" s="16">
        <v>0.89070000000000005</v>
      </c>
      <c r="V6" s="16">
        <v>0.89199000000000006</v>
      </c>
      <c r="W6" s="16">
        <v>0.82496700000000001</v>
      </c>
      <c r="X6" s="16">
        <v>0.993564</v>
      </c>
      <c r="Y6" s="16">
        <v>0.86624999999999996</v>
      </c>
      <c r="Z6" s="16">
        <v>0.80853299999999995</v>
      </c>
      <c r="AA6" s="16">
        <v>0.87872399999999995</v>
      </c>
      <c r="AB6" s="16">
        <v>1.0948410000000002</v>
      </c>
      <c r="AC6" s="16">
        <v>0.81546299999999994</v>
      </c>
      <c r="AD6" s="16">
        <v>0.86780000000000002</v>
      </c>
      <c r="AE6" s="16">
        <v>0.78526799999999997</v>
      </c>
      <c r="AF6" s="16">
        <v>0.77130900000000002</v>
      </c>
      <c r="AG6" s="16">
        <v>0.89535599999999993</v>
      </c>
      <c r="AH6" s="16">
        <v>0.95990399999999998</v>
      </c>
      <c r="AI6" s="16">
        <v>0.80556299999999992</v>
      </c>
      <c r="AJ6" s="16">
        <v>0.76734900000000006</v>
      </c>
      <c r="AK6" s="20"/>
      <c r="AL6" s="20"/>
      <c r="AP6" s="27"/>
    </row>
    <row r="7" spans="1:43" x14ac:dyDescent="0.3">
      <c r="A7" s="14" t="s">
        <v>76</v>
      </c>
      <c r="B7" s="16">
        <v>0.76892275349999994</v>
      </c>
      <c r="C7" s="16">
        <v>0.59510065000000001</v>
      </c>
      <c r="D7" s="16">
        <v>0.94398336450000009</v>
      </c>
      <c r="E7" s="16">
        <v>0.91570837049999976</v>
      </c>
      <c r="F7" s="16">
        <v>0.68488318800000003</v>
      </c>
      <c r="G7" s="16">
        <v>1.1833608600000001</v>
      </c>
      <c r="H7" s="16">
        <v>0.71629984799999991</v>
      </c>
      <c r="I7" s="16">
        <v>0.98508682799999991</v>
      </c>
      <c r="J7" s="16">
        <v>0.8782701839999999</v>
      </c>
      <c r="K7" s="16">
        <v>1.051236351</v>
      </c>
      <c r="L7" s="16">
        <v>0.92844957149999996</v>
      </c>
      <c r="M7" s="16">
        <v>0.87408129599999995</v>
      </c>
      <c r="N7" s="16">
        <v>0.77852228850000005</v>
      </c>
      <c r="O7" s="16">
        <v>0.93150396899999988</v>
      </c>
      <c r="P7" s="16">
        <v>0.98683219799999988</v>
      </c>
      <c r="Q7" s="16">
        <v>0.5999488999999999</v>
      </c>
      <c r="R7" s="16">
        <v>0.46860539999999995</v>
      </c>
      <c r="S7" s="16">
        <v>0.86157810000000001</v>
      </c>
      <c r="U7" s="16">
        <v>0.90468344999999994</v>
      </c>
      <c r="V7" s="16">
        <v>0.8904877739999999</v>
      </c>
      <c r="W7" s="16">
        <v>0.76281395849999989</v>
      </c>
      <c r="X7" s="16">
        <v>1.2010763655000001</v>
      </c>
      <c r="Y7" s="16">
        <v>0.83559588749999991</v>
      </c>
      <c r="Z7" s="16">
        <v>0.93386021850000001</v>
      </c>
      <c r="AA7" s="16">
        <v>0.87399402749999999</v>
      </c>
      <c r="AB7" s="16">
        <v>0.80435376449999996</v>
      </c>
      <c r="AC7" s="16">
        <v>0.76892275349999994</v>
      </c>
      <c r="AD7" s="16">
        <v>0.59510065000000001</v>
      </c>
      <c r="AE7" s="16">
        <v>0.94398336450000009</v>
      </c>
      <c r="AF7" s="16">
        <v>0.91570837049999976</v>
      </c>
      <c r="AG7" s="16">
        <v>0.68488318800000003</v>
      </c>
      <c r="AH7" s="16">
        <v>1.1833608600000001</v>
      </c>
      <c r="AI7" s="16">
        <v>0.71629984799999991</v>
      </c>
      <c r="AJ7" s="16">
        <v>0.98508682799999991</v>
      </c>
      <c r="AK7" s="20"/>
      <c r="AL7" s="20"/>
      <c r="AP7" s="27"/>
    </row>
    <row r="8" spans="1:43" x14ac:dyDescent="0.3">
      <c r="A8" s="14" t="s">
        <v>77</v>
      </c>
      <c r="B8" s="16">
        <v>18.558225972000002</v>
      </c>
      <c r="C8" s="16">
        <v>16.01771184</v>
      </c>
      <c r="D8" s="16">
        <v>18.436337290800001</v>
      </c>
      <c r="E8" s="16">
        <v>17.471058976799998</v>
      </c>
      <c r="F8" s="16">
        <v>17.055193240800001</v>
      </c>
      <c r="G8" s="16">
        <v>19.526636329199999</v>
      </c>
      <c r="H8" s="16">
        <v>17.835245999999998</v>
      </c>
      <c r="I8" s="16">
        <v>18.161935505999999</v>
      </c>
      <c r="J8" s="16">
        <v>17.9754049332</v>
      </c>
      <c r="K8" s="16">
        <v>18.143404250399996</v>
      </c>
      <c r="L8" s="16">
        <v>19.6433049384</v>
      </c>
      <c r="M8" s="16">
        <v>19.168017382799999</v>
      </c>
      <c r="N8" s="16">
        <v>17.4326914476</v>
      </c>
      <c r="O8" s="16">
        <v>18.279300124799999</v>
      </c>
      <c r="P8" s="16">
        <v>18.682202682000003</v>
      </c>
      <c r="Q8" s="16">
        <v>14.939248480000002</v>
      </c>
      <c r="R8" s="16">
        <v>16.626456600000001</v>
      </c>
      <c r="S8" s="16">
        <v>17.630046199999999</v>
      </c>
      <c r="U8" s="16">
        <v>16.760209960000001</v>
      </c>
      <c r="V8" s="16">
        <v>17.563802255999999</v>
      </c>
      <c r="W8" s="16">
        <v>17.736151633199999</v>
      </c>
      <c r="X8" s="16">
        <v>20.163659115600002</v>
      </c>
      <c r="Y8" s="16">
        <v>17.792702413200001</v>
      </c>
      <c r="Z8" s="16">
        <v>18.563881049999999</v>
      </c>
      <c r="AA8" s="16">
        <v>19.281901953599998</v>
      </c>
      <c r="AB8" s="16">
        <v>17.8645654044</v>
      </c>
      <c r="AC8" s="16">
        <v>18.558225972000002</v>
      </c>
      <c r="AD8" s="16">
        <v>16.01771184</v>
      </c>
      <c r="AE8" s="16">
        <v>18.436337290800001</v>
      </c>
      <c r="AF8" s="16">
        <v>17.471058976799998</v>
      </c>
      <c r="AG8" s="16">
        <v>17.055193240800001</v>
      </c>
      <c r="AH8" s="16">
        <v>19.526636329199999</v>
      </c>
      <c r="AI8" s="16">
        <v>17.835245999999998</v>
      </c>
      <c r="AJ8" s="16">
        <v>18.161935505999999</v>
      </c>
      <c r="AK8" s="20"/>
      <c r="AL8" s="20"/>
      <c r="AP8" s="27"/>
    </row>
    <row r="9" spans="1:43" x14ac:dyDescent="0.3">
      <c r="A9" s="14" t="s">
        <v>78</v>
      </c>
      <c r="B9" s="19">
        <v>1.171492</v>
      </c>
      <c r="C9" s="19">
        <v>1.1245499999999999</v>
      </c>
      <c r="D9" s="19">
        <v>1.189524</v>
      </c>
      <c r="E9" s="19">
        <v>1.219414</v>
      </c>
      <c r="F9" s="19">
        <v>1.123766</v>
      </c>
      <c r="G9" s="19">
        <v>1.2091240000000001</v>
      </c>
      <c r="H9" s="19">
        <v>1.20736</v>
      </c>
      <c r="I9" s="19">
        <v>1.096228</v>
      </c>
      <c r="J9" s="19">
        <v>1.1934439999999999</v>
      </c>
      <c r="K9" s="19">
        <v>1.2401900000000001</v>
      </c>
      <c r="L9" s="19">
        <v>1.0338999999999998</v>
      </c>
      <c r="M9" s="19">
        <v>1.0090080000000001</v>
      </c>
      <c r="N9" s="19">
        <v>1.000972</v>
      </c>
      <c r="O9" s="19">
        <v>0.98587999999999998</v>
      </c>
      <c r="P9" s="19">
        <v>1.005382</v>
      </c>
      <c r="Q9" s="19">
        <v>1.1058320000000001</v>
      </c>
      <c r="R9" s="19">
        <v>0.99812999999999996</v>
      </c>
      <c r="S9" s="19">
        <v>1.0044019999999998</v>
      </c>
      <c r="T9" s="19"/>
      <c r="U9" s="19">
        <v>0.99812999999999996</v>
      </c>
      <c r="V9" s="19">
        <v>1.0044019999999998</v>
      </c>
      <c r="W9" s="19">
        <v>1.0442880000000001</v>
      </c>
      <c r="X9" s="19">
        <v>0.95177599999999996</v>
      </c>
      <c r="Y9" s="19">
        <v>1.0693759999999999</v>
      </c>
      <c r="Z9" s="19">
        <v>1.078392</v>
      </c>
      <c r="AA9" s="19">
        <v>1.0678079999999999</v>
      </c>
      <c r="AB9" s="19">
        <v>1.283898</v>
      </c>
      <c r="AC9" s="19">
        <v>1.1587519999999998</v>
      </c>
      <c r="AD9" s="19">
        <v>1.1862899999999998</v>
      </c>
      <c r="AE9" s="19">
        <v>1.1719819999999999</v>
      </c>
      <c r="AF9" s="19">
        <v>1.0713359999999998</v>
      </c>
      <c r="AG9" s="19">
        <v>1.1354280000000001</v>
      </c>
      <c r="AH9" s="19">
        <v>1.1983440000000001</v>
      </c>
      <c r="AI9" s="19">
        <v>1.205498</v>
      </c>
      <c r="AJ9" s="19">
        <v>1.1963840000000001</v>
      </c>
      <c r="AK9" s="20"/>
      <c r="AL9" s="20"/>
      <c r="AM9" s="19"/>
      <c r="AN9" s="19"/>
      <c r="AP9" s="19"/>
    </row>
    <row r="10" spans="1:43" x14ac:dyDescent="0.3">
      <c r="A10" s="14" t="s">
        <v>79</v>
      </c>
      <c r="B10" s="16">
        <v>22.853358</v>
      </c>
      <c r="C10" s="16">
        <v>24.135000000000002</v>
      </c>
      <c r="D10" s="16">
        <v>22.920974999999999</v>
      </c>
      <c r="E10" s="16">
        <v>23.596055999999997</v>
      </c>
      <c r="F10" s="16">
        <v>23.756039999999999</v>
      </c>
      <c r="G10" s="16">
        <v>22.879692000000002</v>
      </c>
      <c r="H10" s="16">
        <v>23.428448999999997</v>
      </c>
      <c r="I10" s="16">
        <v>22.927806</v>
      </c>
      <c r="J10" s="16">
        <v>23.274701999999998</v>
      </c>
      <c r="K10" s="16">
        <v>23.322023999999999</v>
      </c>
      <c r="L10" s="16">
        <v>22.987403999999998</v>
      </c>
      <c r="M10" s="16">
        <v>22.783167000000002</v>
      </c>
      <c r="N10" s="16">
        <v>23.539131000000001</v>
      </c>
      <c r="O10" s="16">
        <v>23.122142999999998</v>
      </c>
      <c r="P10" s="16">
        <v>22.703372999999999</v>
      </c>
      <c r="Q10" s="16">
        <v>24.667300000000001</v>
      </c>
      <c r="R10" s="16">
        <v>23.8934</v>
      </c>
      <c r="S10" s="16">
        <v>23.558</v>
      </c>
      <c r="U10" s="16">
        <v>23.807500000000001</v>
      </c>
      <c r="V10" s="16">
        <v>23.369741999999999</v>
      </c>
      <c r="W10" s="16">
        <v>23.334299999999999</v>
      </c>
      <c r="X10" s="16">
        <v>22.233321</v>
      </c>
      <c r="Y10" s="16">
        <v>23.369741999999999</v>
      </c>
      <c r="Z10" s="16">
        <v>22.882364999999997</v>
      </c>
      <c r="AA10" s="16">
        <v>22.580316</v>
      </c>
      <c r="AB10" s="16">
        <v>23.173127999999998</v>
      </c>
      <c r="AC10" s="16">
        <v>22.853358</v>
      </c>
      <c r="AD10" s="16">
        <v>24.135000000000002</v>
      </c>
      <c r="AE10" s="16">
        <v>22.920974999999999</v>
      </c>
      <c r="AF10" s="16">
        <v>23.596055999999997</v>
      </c>
      <c r="AG10" s="16">
        <v>23.756039999999999</v>
      </c>
      <c r="AH10" s="16">
        <v>22.879692000000002</v>
      </c>
      <c r="AI10" s="16">
        <v>23.428448999999997</v>
      </c>
      <c r="AJ10" s="16">
        <v>22.927806</v>
      </c>
      <c r="AK10" s="20"/>
      <c r="AL10" s="20"/>
      <c r="AP10" s="27"/>
    </row>
    <row r="11" spans="1:43" x14ac:dyDescent="0.3">
      <c r="A11" s="14" t="s">
        <v>80</v>
      </c>
      <c r="B11" s="16">
        <v>0.89149499999999993</v>
      </c>
      <c r="C11" s="16">
        <v>0.87929999999999997</v>
      </c>
      <c r="D11" s="16">
        <v>1.019007</v>
      </c>
      <c r="E11" s="16">
        <v>1.0343519999999999</v>
      </c>
      <c r="F11" s="16">
        <v>0.80378099999999997</v>
      </c>
      <c r="G11" s="16">
        <v>0.97346699999999997</v>
      </c>
      <c r="H11" s="16">
        <v>0.75982499999999997</v>
      </c>
      <c r="I11" s="16">
        <v>1.0450440000000001</v>
      </c>
      <c r="J11" s="16">
        <v>0.96851699999999996</v>
      </c>
      <c r="K11" s="16">
        <v>1.0138590000000001</v>
      </c>
      <c r="L11" s="16">
        <v>0.9175319999999999</v>
      </c>
      <c r="M11" s="16">
        <v>0.90080100000000007</v>
      </c>
      <c r="N11" s="16">
        <v>0.94822200000000001</v>
      </c>
      <c r="O11" s="16">
        <v>0.87436799999999992</v>
      </c>
      <c r="P11" s="16">
        <v>0.95534999999999992</v>
      </c>
      <c r="Q11" s="16">
        <v>0.81089999999999995</v>
      </c>
      <c r="R11" s="16">
        <v>0.96250000000000002</v>
      </c>
      <c r="S11" s="16">
        <v>0.91659999999999997</v>
      </c>
      <c r="U11" s="16">
        <v>0.92120000000000002</v>
      </c>
      <c r="V11" s="16">
        <v>0.93198599999999998</v>
      </c>
      <c r="W11" s="16">
        <v>0.92188800000000004</v>
      </c>
      <c r="X11" s="16">
        <v>0.97604099999999994</v>
      </c>
      <c r="Y11" s="16">
        <v>0.93238199999999993</v>
      </c>
      <c r="Z11" s="16">
        <v>0.77259599999999995</v>
      </c>
      <c r="AA11" s="16">
        <v>0.91614600000000002</v>
      </c>
      <c r="AB11" s="16">
        <v>0.93782700000000008</v>
      </c>
      <c r="AC11" s="16">
        <v>0.89149499999999993</v>
      </c>
      <c r="AD11" s="16">
        <v>0.87929999999999997</v>
      </c>
      <c r="AE11" s="16">
        <v>1.019007</v>
      </c>
      <c r="AF11" s="16">
        <v>1.0343519999999999</v>
      </c>
      <c r="AG11" s="16">
        <v>0.80378099999999997</v>
      </c>
      <c r="AH11" s="16">
        <v>0.97346699999999997</v>
      </c>
      <c r="AI11" s="16">
        <v>0.75982499999999997</v>
      </c>
      <c r="AJ11" s="16">
        <v>1.0450440000000001</v>
      </c>
      <c r="AK11" s="20"/>
      <c r="AL11" s="20"/>
      <c r="AP11" s="27"/>
    </row>
    <row r="12" spans="1:43" x14ac:dyDescent="0.3">
      <c r="A12" s="14" t="s">
        <v>81</v>
      </c>
      <c r="B12" s="16">
        <v>9.1535208731999997</v>
      </c>
      <c r="C12" s="16">
        <v>9.6575946600000009</v>
      </c>
      <c r="D12" s="16">
        <v>9.2318000346000009</v>
      </c>
      <c r="E12" s="16">
        <v>9.6198978348000015</v>
      </c>
      <c r="F12" s="16">
        <v>9.9498925152000002</v>
      </c>
      <c r="G12" s="16">
        <v>8.9336214197999997</v>
      </c>
      <c r="H12" s="16">
        <v>9.6486098939999998</v>
      </c>
      <c r="I12" s="16">
        <v>9.2997971748000001</v>
      </c>
      <c r="J12" s="16">
        <v>9.4729425318000011</v>
      </c>
      <c r="K12" s="16">
        <v>9.2585720897999995</v>
      </c>
      <c r="L12" s="16">
        <v>9.0222796026000012</v>
      </c>
      <c r="M12" s="16">
        <v>9.4201744229999989</v>
      </c>
      <c r="N12" s="16">
        <v>9.723785049</v>
      </c>
      <c r="O12" s="16">
        <v>9.9880135937999999</v>
      </c>
      <c r="P12" s="16">
        <v>9.6553999079999997</v>
      </c>
      <c r="Q12" s="16">
        <v>10.55773692</v>
      </c>
      <c r="R12" s="16">
        <v>10.164347220000002</v>
      </c>
      <c r="S12" s="16">
        <v>10.035503520000001</v>
      </c>
      <c r="U12" s="16">
        <v>9.8510071799999999</v>
      </c>
      <c r="V12" s="16">
        <v>9.2696301125999998</v>
      </c>
      <c r="W12" s="16">
        <v>9.1056997745999997</v>
      </c>
      <c r="X12" s="16">
        <v>9.1018197666000002</v>
      </c>
      <c r="Y12" s="16">
        <v>9.2688541110000013</v>
      </c>
      <c r="Z12" s="16">
        <v>9.5289116472000011</v>
      </c>
      <c r="AA12" s="16">
        <v>9.1494468647999998</v>
      </c>
      <c r="AB12" s="16">
        <v>9.1876649435999997</v>
      </c>
      <c r="AC12" s="16">
        <v>9.1535208731999997</v>
      </c>
      <c r="AD12" s="16">
        <v>9.6575946600000009</v>
      </c>
      <c r="AE12" s="16">
        <v>9.2318000346000009</v>
      </c>
      <c r="AF12" s="16">
        <v>9.6198978348000015</v>
      </c>
      <c r="AG12" s="16">
        <v>9.9498925152000002</v>
      </c>
      <c r="AH12" s="16">
        <v>8.9336214197999997</v>
      </c>
      <c r="AI12" s="16">
        <v>9.6486098939999998</v>
      </c>
      <c r="AJ12" s="16">
        <v>9.2997971748000001</v>
      </c>
      <c r="AK12" s="20"/>
      <c r="AL12" s="20"/>
      <c r="AP12" s="27"/>
    </row>
    <row r="13" spans="1:43" x14ac:dyDescent="0.3">
      <c r="A13" s="14" t="s">
        <v>82</v>
      </c>
      <c r="B13" s="16">
        <v>26.158869000000003</v>
      </c>
      <c r="C13" s="16">
        <v>27.814499999999999</v>
      </c>
      <c r="D13" s="16">
        <v>25.864046999999999</v>
      </c>
      <c r="E13" s="16">
        <v>26.644365000000001</v>
      </c>
      <c r="F13" s="16">
        <v>26.819099999999999</v>
      </c>
      <c r="G13" s="16">
        <v>25.272620999999997</v>
      </c>
      <c r="H13" s="16">
        <v>26.584271999999999</v>
      </c>
      <c r="I13" s="16">
        <v>26.350632000000001</v>
      </c>
      <c r="J13" s="16">
        <v>26.168075999999999</v>
      </c>
      <c r="K13" s="16">
        <v>26.336079000000002</v>
      </c>
      <c r="L13" s="16">
        <v>25.678421999999998</v>
      </c>
      <c r="M13" s="16">
        <v>25.562889000000002</v>
      </c>
      <c r="N13" s="16">
        <v>27.141246000000002</v>
      </c>
      <c r="O13" s="16">
        <v>26.499527999999998</v>
      </c>
      <c r="P13" s="16">
        <v>26.190647999999999</v>
      </c>
      <c r="Q13" s="16">
        <v>28.5566</v>
      </c>
      <c r="R13" s="16">
        <v>27.651199999999999</v>
      </c>
      <c r="S13" s="16">
        <v>26.823899999999998</v>
      </c>
      <c r="U13" s="16">
        <v>27.4666</v>
      </c>
      <c r="V13" s="16">
        <v>26.278263000000003</v>
      </c>
      <c r="W13" s="16">
        <v>26.613279000000002</v>
      </c>
      <c r="X13" s="16">
        <v>24.900282000000001</v>
      </c>
      <c r="Y13" s="16">
        <v>25.869689999999999</v>
      </c>
      <c r="Z13" s="16">
        <v>25.923743999999999</v>
      </c>
      <c r="AA13" s="16">
        <v>25.315092</v>
      </c>
      <c r="AB13" s="16">
        <v>25.555562999999999</v>
      </c>
      <c r="AC13" s="16">
        <v>26.158869000000003</v>
      </c>
      <c r="AD13" s="16">
        <v>27.814499999999999</v>
      </c>
      <c r="AE13" s="16">
        <v>25.864046999999999</v>
      </c>
      <c r="AF13" s="16">
        <v>26.644365000000001</v>
      </c>
      <c r="AG13" s="16">
        <v>26.819099999999999</v>
      </c>
      <c r="AH13" s="16">
        <v>25.272620999999997</v>
      </c>
      <c r="AI13" s="16">
        <v>26.584271999999999</v>
      </c>
      <c r="AJ13" s="16">
        <v>26.350632000000001</v>
      </c>
      <c r="AK13" s="20"/>
      <c r="AL13" s="20"/>
      <c r="AP13" s="27"/>
    </row>
    <row r="14" spans="1:43" x14ac:dyDescent="0.3">
      <c r="A14" s="14" t="s">
        <v>83</v>
      </c>
      <c r="B14" s="16">
        <v>2.6053829999999998</v>
      </c>
      <c r="C14" s="16">
        <v>1.7061999999999999</v>
      </c>
      <c r="D14" s="16">
        <v>2.6837910000000003</v>
      </c>
      <c r="E14" s="16">
        <v>2.5358849999999999</v>
      </c>
      <c r="F14" s="16">
        <v>2.9624760000000001</v>
      </c>
      <c r="G14" s="16">
        <v>0.46173599999999998</v>
      </c>
      <c r="H14" s="16">
        <v>2.6499329999999999</v>
      </c>
      <c r="I14" s="16">
        <v>2.6053829999999998</v>
      </c>
      <c r="J14" s="16">
        <v>2.3993639999999998</v>
      </c>
      <c r="K14" s="16">
        <v>2.4509429999999996</v>
      </c>
      <c r="L14" s="16">
        <v>2.392137</v>
      </c>
      <c r="M14" s="16">
        <v>2.4126299999999996</v>
      </c>
      <c r="N14" s="16">
        <v>2.5572689999999998</v>
      </c>
      <c r="O14" s="16">
        <v>2.6726040000000002</v>
      </c>
      <c r="P14" s="16">
        <v>2.5484579999999997</v>
      </c>
      <c r="Q14" s="16">
        <v>2.7544</v>
      </c>
      <c r="R14" s="16">
        <v>2.7023000000000001</v>
      </c>
      <c r="S14" s="16">
        <v>2.4483000000000001</v>
      </c>
      <c r="U14" s="16">
        <v>2.5899000000000001</v>
      </c>
      <c r="V14" s="16">
        <v>2.5626149999999996</v>
      </c>
      <c r="W14" s="16">
        <v>2.31759</v>
      </c>
      <c r="X14" s="16">
        <v>2.447676</v>
      </c>
      <c r="Y14" s="16">
        <v>2.7922950000000002</v>
      </c>
      <c r="Z14" s="16">
        <v>2.49579</v>
      </c>
      <c r="AA14" s="16">
        <v>2.5410330000000001</v>
      </c>
      <c r="AB14" s="16">
        <v>2.736459</v>
      </c>
      <c r="AC14" s="16">
        <v>2.6053829999999998</v>
      </c>
      <c r="AD14" s="16">
        <v>1.7061999999999999</v>
      </c>
      <c r="AE14" s="16">
        <v>2.6837910000000003</v>
      </c>
      <c r="AF14" s="16">
        <v>2.5358849999999999</v>
      </c>
      <c r="AG14" s="16">
        <v>2.9624760000000001</v>
      </c>
      <c r="AH14" s="16">
        <v>0.46173599999999998</v>
      </c>
      <c r="AI14" s="16">
        <v>2.6499329999999999</v>
      </c>
      <c r="AJ14" s="16">
        <v>2.6053829999999998</v>
      </c>
      <c r="AK14" s="20"/>
      <c r="AL14" s="20"/>
      <c r="AP14" s="27"/>
    </row>
    <row r="15" spans="1:43" x14ac:dyDescent="0.3">
      <c r="A15" s="14" t="s">
        <v>84</v>
      </c>
      <c r="B15" s="16">
        <v>9.5534010000000009</v>
      </c>
      <c r="C15" s="16">
        <v>9.7416</v>
      </c>
      <c r="D15" s="16">
        <v>9.763974000000001</v>
      </c>
      <c r="E15" s="16">
        <v>9.743976</v>
      </c>
      <c r="F15" s="16">
        <v>9.2076930000000008</v>
      </c>
      <c r="G15" s="16">
        <v>9.4043069999999993</v>
      </c>
      <c r="H15" s="16">
        <v>9.2936249999999987</v>
      </c>
      <c r="I15" s="16">
        <v>9.0670140000000004</v>
      </c>
      <c r="J15" s="16">
        <v>9.6761609999999987</v>
      </c>
      <c r="K15" s="16">
        <v>9.2886749999999996</v>
      </c>
      <c r="L15" s="16">
        <v>9.3857940000000006</v>
      </c>
      <c r="M15" s="16">
        <v>9.4292549999999995</v>
      </c>
      <c r="N15" s="16">
        <v>9.8431740000000012</v>
      </c>
      <c r="O15" s="16">
        <v>9.097308</v>
      </c>
      <c r="P15" s="16">
        <v>9.252441000000001</v>
      </c>
      <c r="Q15" s="16">
        <v>9.5960999999999999</v>
      </c>
      <c r="R15" s="16">
        <v>9.5332000000000008</v>
      </c>
      <c r="S15" s="16">
        <v>9.3008000000000006</v>
      </c>
      <c r="U15" s="16">
        <v>9.5124999999999993</v>
      </c>
      <c r="V15" s="16">
        <v>9.6787349999999996</v>
      </c>
      <c r="W15" s="16">
        <v>9.5924069999999997</v>
      </c>
      <c r="X15" s="16">
        <v>9.3925259999999984</v>
      </c>
      <c r="Y15" s="16">
        <v>9.442817999999999</v>
      </c>
      <c r="Z15" s="16">
        <v>9.3963870000000007</v>
      </c>
      <c r="AA15" s="16">
        <v>9.3456989999999998</v>
      </c>
      <c r="AB15" s="16">
        <v>9.6823980000000009</v>
      </c>
      <c r="AC15" s="16">
        <v>9.5534010000000009</v>
      </c>
      <c r="AD15" s="16">
        <v>9.7416</v>
      </c>
      <c r="AE15" s="16">
        <v>9.763974000000001</v>
      </c>
      <c r="AF15" s="16">
        <v>9.743976</v>
      </c>
      <c r="AG15" s="16">
        <v>9.2076930000000008</v>
      </c>
      <c r="AH15" s="16">
        <v>9.4043069999999993</v>
      </c>
      <c r="AI15" s="16">
        <v>9.2936249999999987</v>
      </c>
      <c r="AJ15" s="16">
        <v>9.0670140000000004</v>
      </c>
      <c r="AK15" s="20"/>
      <c r="AL15" s="20"/>
      <c r="AP15" s="27"/>
    </row>
    <row r="16" spans="1:43" x14ac:dyDescent="0.3">
      <c r="A16" s="14" t="s">
        <v>85</v>
      </c>
      <c r="B16" s="16">
        <v>1.250073</v>
      </c>
      <c r="C16" s="16">
        <v>1.3093999999999999</v>
      </c>
      <c r="D16" s="16">
        <v>1.6797330000000001</v>
      </c>
      <c r="E16" s="16">
        <v>1.396989</v>
      </c>
      <c r="F16" s="16">
        <v>1.3378859999999999</v>
      </c>
      <c r="G16" s="16">
        <v>1.487574</v>
      </c>
      <c r="H16" s="16">
        <v>1.2725460000000002</v>
      </c>
      <c r="I16" s="16">
        <v>1.8048689999999998</v>
      </c>
      <c r="J16" s="16">
        <v>1.5793469999999998</v>
      </c>
      <c r="K16" s="16">
        <v>1.3657049999999999</v>
      </c>
      <c r="L16" s="16">
        <v>1.483317</v>
      </c>
      <c r="M16" s="16">
        <v>1.842093</v>
      </c>
      <c r="N16" s="16">
        <v>1.3378859999999999</v>
      </c>
      <c r="O16" s="16">
        <v>1.5813269999999999</v>
      </c>
      <c r="P16" s="16">
        <v>1.570635</v>
      </c>
      <c r="Q16" s="16">
        <v>1.6147</v>
      </c>
      <c r="R16" s="16">
        <v>1.4429000000000001</v>
      </c>
      <c r="S16" s="16">
        <v>1.7258</v>
      </c>
      <c r="U16" s="16">
        <v>1.306</v>
      </c>
      <c r="V16" s="16">
        <v>1.63845</v>
      </c>
      <c r="W16" s="16">
        <v>1.6615169999999999</v>
      </c>
      <c r="X16" s="16">
        <v>1.4319359999999999</v>
      </c>
      <c r="Y16" s="16">
        <v>1.582416</v>
      </c>
      <c r="Z16" s="16">
        <v>1.6111259999999998</v>
      </c>
      <c r="AA16" s="16">
        <v>1.475001</v>
      </c>
      <c r="AB16" s="16">
        <v>1.453716</v>
      </c>
      <c r="AC16" s="16">
        <v>1.250073</v>
      </c>
      <c r="AD16" s="16">
        <v>1.3093999999999999</v>
      </c>
      <c r="AE16" s="16">
        <v>1.6797330000000001</v>
      </c>
      <c r="AF16" s="16">
        <v>1.396989</v>
      </c>
      <c r="AG16" s="16">
        <v>1.3378859999999999</v>
      </c>
      <c r="AH16" s="16">
        <v>1.487574</v>
      </c>
      <c r="AI16" s="16">
        <v>1.2725460000000002</v>
      </c>
      <c r="AJ16" s="16">
        <v>1.8048689999999998</v>
      </c>
      <c r="AK16" s="20"/>
      <c r="AL16" s="20"/>
      <c r="AP16" s="27"/>
    </row>
    <row r="17" spans="1:42" x14ac:dyDescent="0.3">
      <c r="A17" s="14" t="s">
        <v>86</v>
      </c>
      <c r="B17" s="16">
        <v>1.0639529999999999</v>
      </c>
      <c r="C17" s="16">
        <v>0.74629999999999996</v>
      </c>
      <c r="D17" s="16">
        <v>1.01871</v>
      </c>
      <c r="E17" s="16">
        <v>0.94663800000000009</v>
      </c>
      <c r="F17" s="16">
        <v>1.1511720000000001</v>
      </c>
      <c r="G17" s="16">
        <v>0.89109899999999997</v>
      </c>
      <c r="H17" s="16">
        <v>0.985842</v>
      </c>
      <c r="I17" s="16">
        <v>0.90109799999999995</v>
      </c>
      <c r="J17" s="16">
        <v>0.92287799999999998</v>
      </c>
      <c r="K17" s="16">
        <v>1.1296889999999999</v>
      </c>
      <c r="L17" s="16">
        <v>1.194534</v>
      </c>
      <c r="M17" s="16">
        <v>0.78863399999999995</v>
      </c>
      <c r="N17" s="16">
        <v>0.77091299999999996</v>
      </c>
      <c r="O17" s="16">
        <v>0.96970500000000004</v>
      </c>
      <c r="P17" s="16">
        <v>0.70577099999999993</v>
      </c>
      <c r="Q17" s="16">
        <v>0.87539999999999996</v>
      </c>
      <c r="R17" s="16">
        <v>0.75190000000000001</v>
      </c>
      <c r="S17" s="16">
        <v>0.93569999999999998</v>
      </c>
      <c r="U17" s="16">
        <v>0.83220000000000005</v>
      </c>
      <c r="V17" s="16">
        <v>1.1459249999999999</v>
      </c>
      <c r="W17" s="16">
        <v>1.0626659999999999</v>
      </c>
      <c r="X17" s="16">
        <v>0.77417999999999998</v>
      </c>
      <c r="Y17" s="16">
        <v>1.0296989999999999</v>
      </c>
      <c r="Z17" s="16">
        <v>1.0484099999999998</v>
      </c>
      <c r="AA17" s="16">
        <v>0.84377699999999989</v>
      </c>
      <c r="AB17" s="16">
        <v>0.85961699999999996</v>
      </c>
      <c r="AC17" s="16">
        <v>1.0639529999999999</v>
      </c>
      <c r="AD17" s="16">
        <v>0.74629999999999996</v>
      </c>
      <c r="AE17" s="16">
        <v>1.01871</v>
      </c>
      <c r="AF17" s="16">
        <v>0.94663800000000009</v>
      </c>
      <c r="AG17" s="16">
        <v>1.1511720000000001</v>
      </c>
      <c r="AH17" s="16">
        <v>0.89109899999999997</v>
      </c>
      <c r="AI17" s="16">
        <v>0.985842</v>
      </c>
      <c r="AJ17" s="16">
        <v>0.90109799999999995</v>
      </c>
      <c r="AK17" s="20"/>
      <c r="AL17" s="20"/>
      <c r="AP17" s="27"/>
    </row>
    <row r="18" spans="1:42" x14ac:dyDescent="0.3">
      <c r="A18" s="14" t="s">
        <v>87</v>
      </c>
      <c r="B18" s="16">
        <v>0.26779500000000001</v>
      </c>
      <c r="C18" s="16">
        <v>0.34520000000000001</v>
      </c>
      <c r="D18" s="16">
        <v>0.151173</v>
      </c>
      <c r="E18" s="16">
        <v>0.41431499999999999</v>
      </c>
      <c r="F18" s="16">
        <v>0.29511899999999996</v>
      </c>
      <c r="G18" s="16">
        <v>0.26017199999999996</v>
      </c>
      <c r="H18" s="16">
        <v>0.29630699999999999</v>
      </c>
      <c r="I18" s="16">
        <v>0.19483200000000001</v>
      </c>
      <c r="J18" s="16">
        <v>0.31353300000000001</v>
      </c>
      <c r="K18" s="16">
        <v>0.251361</v>
      </c>
      <c r="L18" s="16">
        <v>0.32996699999999995</v>
      </c>
      <c r="M18" s="16">
        <v>0.33768900000000002</v>
      </c>
      <c r="N18" s="16">
        <v>0.25314300000000001</v>
      </c>
      <c r="O18" s="16">
        <v>0.24047099999999999</v>
      </c>
      <c r="P18" s="16">
        <v>0.16394400000000001</v>
      </c>
      <c r="Q18" s="16">
        <v>0.19400000000000001</v>
      </c>
      <c r="R18" s="16">
        <v>0.32329999999999998</v>
      </c>
      <c r="S18" s="16">
        <v>0.20660000000000001</v>
      </c>
      <c r="U18" s="16">
        <v>0.2591</v>
      </c>
      <c r="V18" s="16">
        <v>0.328482</v>
      </c>
      <c r="W18" s="16">
        <v>0.22641299999999998</v>
      </c>
      <c r="X18" s="16">
        <v>0.38174399999999997</v>
      </c>
      <c r="Y18" s="16">
        <v>0.25363799999999997</v>
      </c>
      <c r="Z18" s="16">
        <v>0.237402</v>
      </c>
      <c r="AA18" s="16">
        <v>0.35105400000000003</v>
      </c>
      <c r="AB18" s="16">
        <v>0.27432899999999999</v>
      </c>
      <c r="AC18" s="16">
        <v>0.26779500000000001</v>
      </c>
      <c r="AD18" s="16">
        <v>0.34520000000000001</v>
      </c>
      <c r="AE18" s="16">
        <v>0.151173</v>
      </c>
      <c r="AF18" s="16">
        <v>0.41431499999999999</v>
      </c>
      <c r="AG18" s="16">
        <v>0.29511899999999996</v>
      </c>
      <c r="AH18" s="16">
        <v>0.26017199999999996</v>
      </c>
      <c r="AI18" s="16">
        <v>0.29630699999999999</v>
      </c>
      <c r="AJ18" s="16">
        <v>0.19483200000000001</v>
      </c>
      <c r="AK18" s="20"/>
      <c r="AL18" s="20"/>
      <c r="AP18" s="27"/>
    </row>
    <row r="19" spans="1:42" x14ac:dyDescent="0.3">
      <c r="A19" s="14" t="s">
        <v>89</v>
      </c>
      <c r="B19" s="19" t="s">
        <v>477</v>
      </c>
      <c r="C19" s="19" t="s">
        <v>477</v>
      </c>
      <c r="D19" s="16">
        <v>8.7024000000000004E-2</v>
      </c>
      <c r="E19" s="19" t="s">
        <v>477</v>
      </c>
      <c r="F19" s="19" t="s">
        <v>477</v>
      </c>
      <c r="G19" s="19" t="s">
        <v>477</v>
      </c>
      <c r="H19" s="16">
        <v>0.127302</v>
      </c>
      <c r="I19" s="19" t="s">
        <v>477</v>
      </c>
      <c r="J19" s="19" t="s">
        <v>477</v>
      </c>
      <c r="K19" s="16">
        <v>0.16238599999999997</v>
      </c>
      <c r="L19" s="16">
        <v>0.116032</v>
      </c>
      <c r="M19" s="19" t="s">
        <v>477</v>
      </c>
      <c r="N19" s="16">
        <v>0.105546</v>
      </c>
      <c r="O19" s="16">
        <v>0.17610599999999998</v>
      </c>
      <c r="P19" s="19" t="s">
        <v>477</v>
      </c>
      <c r="Q19" s="19" t="s">
        <v>477</v>
      </c>
      <c r="R19" s="19" t="s">
        <v>477</v>
      </c>
      <c r="S19" s="16">
        <v>8.8298000000000001E-2</v>
      </c>
      <c r="U19" s="19" t="s">
        <v>477</v>
      </c>
      <c r="V19" s="19" t="s">
        <v>477</v>
      </c>
      <c r="W19" s="19" t="s">
        <v>477</v>
      </c>
      <c r="X19" s="19" t="s">
        <v>477</v>
      </c>
      <c r="Y19" s="19" t="s">
        <v>477</v>
      </c>
      <c r="Z19" s="19" t="s">
        <v>477</v>
      </c>
      <c r="AA19" s="19" t="s">
        <v>477</v>
      </c>
      <c r="AB19" s="19" t="s">
        <v>477</v>
      </c>
      <c r="AC19" s="19" t="s">
        <v>477</v>
      </c>
      <c r="AD19" s="19" t="s">
        <v>477</v>
      </c>
      <c r="AE19" s="19" t="s">
        <v>477</v>
      </c>
      <c r="AF19" s="19" t="s">
        <v>477</v>
      </c>
      <c r="AG19" s="19" t="s">
        <v>477</v>
      </c>
      <c r="AH19" s="19" t="s">
        <v>477</v>
      </c>
      <c r="AI19" s="16">
        <v>0.127302</v>
      </c>
      <c r="AJ19" s="19" t="s">
        <v>477</v>
      </c>
      <c r="AK19" s="20"/>
      <c r="AL19" s="20"/>
      <c r="AP19" s="27"/>
    </row>
    <row r="20" spans="1:42" x14ac:dyDescent="0.3">
      <c r="A20" s="14" t="s">
        <v>90</v>
      </c>
      <c r="B20" s="19" t="s">
        <v>477</v>
      </c>
      <c r="C20" s="19" t="s">
        <v>477</v>
      </c>
      <c r="D20" s="19" t="s">
        <v>477</v>
      </c>
      <c r="E20" s="19" t="s">
        <v>477</v>
      </c>
      <c r="F20" s="19" t="s">
        <v>477</v>
      </c>
      <c r="G20" s="19" t="s">
        <v>477</v>
      </c>
      <c r="H20" s="19" t="s">
        <v>477</v>
      </c>
      <c r="I20" s="19" t="s">
        <v>477</v>
      </c>
      <c r="J20" s="19" t="s">
        <v>477</v>
      </c>
      <c r="K20" s="19" t="s">
        <v>477</v>
      </c>
      <c r="L20" s="19" t="s">
        <v>477</v>
      </c>
      <c r="M20" s="19" t="s">
        <v>477</v>
      </c>
      <c r="N20" s="19" t="s">
        <v>477</v>
      </c>
      <c r="O20" s="19" t="s">
        <v>477</v>
      </c>
      <c r="P20" s="19" t="s">
        <v>477</v>
      </c>
      <c r="Q20" s="19" t="s">
        <v>477</v>
      </c>
      <c r="R20" s="19" t="s">
        <v>477</v>
      </c>
      <c r="S20" s="19" t="s">
        <v>477</v>
      </c>
      <c r="T20" s="19"/>
      <c r="U20" s="19" t="s">
        <v>477</v>
      </c>
      <c r="V20" s="19" t="s">
        <v>477</v>
      </c>
      <c r="W20" s="19" t="s">
        <v>477</v>
      </c>
      <c r="X20" s="19" t="s">
        <v>477</v>
      </c>
      <c r="Y20" s="19" t="s">
        <v>477</v>
      </c>
      <c r="Z20" s="19" t="s">
        <v>477</v>
      </c>
      <c r="AA20" s="19" t="s">
        <v>477</v>
      </c>
      <c r="AB20" s="19" t="s">
        <v>477</v>
      </c>
      <c r="AC20" s="19" t="s">
        <v>477</v>
      </c>
      <c r="AD20" s="19" t="s">
        <v>477</v>
      </c>
      <c r="AE20" s="19" t="s">
        <v>477</v>
      </c>
      <c r="AF20" s="19" t="s">
        <v>477</v>
      </c>
      <c r="AG20" s="19" t="s">
        <v>477</v>
      </c>
      <c r="AH20" s="19" t="s">
        <v>477</v>
      </c>
      <c r="AI20" s="19" t="s">
        <v>477</v>
      </c>
      <c r="AJ20" s="19" t="s">
        <v>477</v>
      </c>
      <c r="AK20" s="20"/>
      <c r="AL20" s="20"/>
      <c r="AP20" s="27"/>
    </row>
    <row r="21" spans="1:42" x14ac:dyDescent="0.3">
      <c r="A21" s="14" t="s">
        <v>91</v>
      </c>
      <c r="B21" s="19" t="s">
        <v>477</v>
      </c>
      <c r="C21" s="19" t="s">
        <v>477</v>
      </c>
      <c r="D21" s="19" t="s">
        <v>477</v>
      </c>
      <c r="E21" s="19" t="s">
        <v>477</v>
      </c>
      <c r="F21" s="19" t="s">
        <v>477</v>
      </c>
      <c r="G21" s="19" t="s">
        <v>477</v>
      </c>
      <c r="H21" s="19" t="s">
        <v>477</v>
      </c>
      <c r="I21" s="19" t="s">
        <v>477</v>
      </c>
      <c r="J21" s="19" t="s">
        <v>477</v>
      </c>
      <c r="K21" s="19" t="s">
        <v>477</v>
      </c>
      <c r="L21" s="19" t="s">
        <v>477</v>
      </c>
      <c r="M21" s="19" t="s">
        <v>477</v>
      </c>
      <c r="N21" s="19" t="s">
        <v>477</v>
      </c>
      <c r="O21" s="19" t="s">
        <v>477</v>
      </c>
      <c r="P21" s="19" t="s">
        <v>477</v>
      </c>
      <c r="Q21" s="19" t="s">
        <v>477</v>
      </c>
      <c r="R21" s="19" t="s">
        <v>477</v>
      </c>
      <c r="S21" s="19" t="s">
        <v>477</v>
      </c>
      <c r="T21" s="19"/>
      <c r="U21" s="19" t="s">
        <v>477</v>
      </c>
      <c r="V21" s="19" t="s">
        <v>477</v>
      </c>
      <c r="W21" s="19" t="s">
        <v>477</v>
      </c>
      <c r="X21" s="19" t="s">
        <v>477</v>
      </c>
      <c r="Y21" s="19" t="s">
        <v>477</v>
      </c>
      <c r="Z21" s="19" t="s">
        <v>477</v>
      </c>
      <c r="AA21" s="19" t="s">
        <v>477</v>
      </c>
      <c r="AB21" s="19" t="s">
        <v>477</v>
      </c>
      <c r="AC21" s="19" t="s">
        <v>477</v>
      </c>
      <c r="AD21" s="19" t="s">
        <v>477</v>
      </c>
      <c r="AE21" s="19" t="s">
        <v>477</v>
      </c>
      <c r="AF21" s="19" t="s">
        <v>477</v>
      </c>
      <c r="AG21" s="19" t="s">
        <v>477</v>
      </c>
      <c r="AH21" s="19" t="s">
        <v>477</v>
      </c>
      <c r="AI21" s="19" t="s">
        <v>477</v>
      </c>
      <c r="AJ21" s="19" t="s">
        <v>477</v>
      </c>
      <c r="AK21" s="20"/>
      <c r="AL21" s="20"/>
      <c r="AP21" s="27"/>
    </row>
    <row r="22" spans="1:42" x14ac:dyDescent="0.3">
      <c r="A22" s="14" t="s">
        <v>9</v>
      </c>
      <c r="B22" s="16">
        <v>97.657353598699999</v>
      </c>
      <c r="C22" s="16">
        <v>96.843747149999999</v>
      </c>
      <c r="D22" s="16">
        <v>98.255132689900009</v>
      </c>
      <c r="E22" s="16">
        <v>98.616091182099993</v>
      </c>
      <c r="F22" s="16">
        <v>98.141140944</v>
      </c>
      <c r="G22" s="16">
        <v>96.163876608999999</v>
      </c>
      <c r="H22" s="16">
        <v>98.035084742000009</v>
      </c>
      <c r="I22" s="16">
        <v>97.856964508800019</v>
      </c>
      <c r="J22" s="16">
        <v>97.942278649000016</v>
      </c>
      <c r="K22" s="16">
        <v>97.979591691199985</v>
      </c>
      <c r="L22" s="16">
        <v>98.767021112500018</v>
      </c>
      <c r="M22" s="16">
        <v>98.306749101799994</v>
      </c>
      <c r="N22" s="16">
        <v>98.69535978510001</v>
      </c>
      <c r="O22" s="16">
        <v>98.831739687600006</v>
      </c>
      <c r="P22" s="16">
        <v>98.029512788000005</v>
      </c>
      <c r="Q22" s="16">
        <v>98.840576299999995</v>
      </c>
      <c r="R22" s="16">
        <v>98.460645219999989</v>
      </c>
      <c r="S22" s="16">
        <v>98.792925819999994</v>
      </c>
      <c r="U22" s="16">
        <v>98.550012590000009</v>
      </c>
      <c r="V22" s="16">
        <v>98.030346142599996</v>
      </c>
      <c r="W22" s="16">
        <v>97.687169366299969</v>
      </c>
      <c r="X22" s="16">
        <v>98.102875247699998</v>
      </c>
      <c r="Y22" s="16">
        <v>97.641202411699979</v>
      </c>
      <c r="Z22" s="16">
        <v>98.214401915700009</v>
      </c>
      <c r="AA22" s="16">
        <v>97.639537845899994</v>
      </c>
      <c r="AB22" s="16">
        <v>97.064316112499995</v>
      </c>
      <c r="AC22" s="16">
        <v>97.657353598699999</v>
      </c>
      <c r="AD22" s="16">
        <v>96.843747149999999</v>
      </c>
      <c r="AE22" s="16">
        <v>98.255132689900009</v>
      </c>
      <c r="AF22" s="16">
        <v>98.616091182099993</v>
      </c>
      <c r="AG22" s="16">
        <v>98.141140944</v>
      </c>
      <c r="AH22" s="16">
        <v>96.163876608999999</v>
      </c>
      <c r="AI22" s="16">
        <v>98.035084742000009</v>
      </c>
      <c r="AJ22" s="16">
        <v>97.856964508800019</v>
      </c>
      <c r="AK22" s="20"/>
      <c r="AL22" s="20"/>
      <c r="AP22" s="27"/>
    </row>
    <row r="23" spans="1:42" x14ac:dyDescent="0.3">
      <c r="B23" s="16"/>
      <c r="C23" s="16"/>
      <c r="D23" s="16"/>
      <c r="E23" s="16"/>
      <c r="F23" s="16"/>
      <c r="G23" s="16"/>
      <c r="H23" s="16"/>
      <c r="I23" s="16"/>
      <c r="J23" s="16"/>
      <c r="K23" s="16"/>
      <c r="L23" s="16"/>
      <c r="M23" s="16"/>
      <c r="N23" s="16"/>
      <c r="O23" s="16"/>
      <c r="P23" s="16"/>
      <c r="Q23" s="16"/>
      <c r="R23" s="16"/>
      <c r="S23" s="16"/>
      <c r="U23" s="16"/>
      <c r="V23" s="16"/>
      <c r="W23" s="16"/>
      <c r="X23" s="16"/>
      <c r="Y23" s="16"/>
      <c r="Z23" s="16"/>
      <c r="AA23" s="16"/>
      <c r="AB23" s="16"/>
      <c r="AC23" s="16"/>
      <c r="AD23" s="16"/>
      <c r="AE23" s="16"/>
      <c r="AF23" s="16"/>
      <c r="AG23" s="16"/>
      <c r="AH23" s="16"/>
      <c r="AI23" s="16"/>
      <c r="AJ23" s="16"/>
    </row>
    <row r="24" spans="1:42" x14ac:dyDescent="0.3">
      <c r="A24" s="14" t="s">
        <v>33</v>
      </c>
      <c r="B24" s="16">
        <v>0.6244157845530165</v>
      </c>
      <c r="C24" s="16">
        <v>0.50450416193776237</v>
      </c>
      <c r="D24" s="16">
        <v>0.62067255568719104</v>
      </c>
      <c r="E24" s="16">
        <v>0.58091219311209363</v>
      </c>
      <c r="F24" s="16">
        <v>0.54508229707098266</v>
      </c>
      <c r="G24" s="16">
        <v>0.67135432660555938</v>
      </c>
      <c r="H24" s="16">
        <v>0.6110097233570988</v>
      </c>
      <c r="I24" s="16">
        <v>0.61836251455288438</v>
      </c>
      <c r="J24" s="16">
        <v>0.57525075999679087</v>
      </c>
      <c r="K24" s="16">
        <v>0.58908375195134177</v>
      </c>
      <c r="L24" s="16">
        <v>0.65627970481949516</v>
      </c>
      <c r="M24" s="16">
        <v>0.67503725929433755</v>
      </c>
      <c r="N24" s="16">
        <v>0.59134364820994978</v>
      </c>
      <c r="O24" s="16">
        <v>0.61604739224493832</v>
      </c>
      <c r="P24" s="16">
        <v>0.65101849392218802</v>
      </c>
      <c r="Q24" s="16">
        <v>0.42922850106762556</v>
      </c>
      <c r="R24" s="16">
        <v>0.52928050838950236</v>
      </c>
      <c r="S24" s="16">
        <v>0.58739148088256821</v>
      </c>
      <c r="U24" s="16">
        <v>0.57080264764511646</v>
      </c>
      <c r="V24" s="16">
        <v>0.58140546072000332</v>
      </c>
      <c r="W24" s="16">
        <v>0.59252657703909761</v>
      </c>
      <c r="X24" s="16">
        <v>0.69393812489997331</v>
      </c>
      <c r="Y24" s="16">
        <v>0.6082598407700387</v>
      </c>
      <c r="Z24" s="16">
        <v>0.67089726101122704</v>
      </c>
      <c r="AA24" s="16">
        <v>0.68126481599752609</v>
      </c>
      <c r="AB24" s="16">
        <v>0.588917334451588</v>
      </c>
      <c r="AC24" s="16">
        <v>0.6244157845530165</v>
      </c>
      <c r="AD24" s="16">
        <v>0.50450416193776237</v>
      </c>
      <c r="AE24" s="16">
        <v>0.62067255568719104</v>
      </c>
      <c r="AF24" s="16">
        <v>0.58091219311209363</v>
      </c>
      <c r="AG24" s="16">
        <v>0.54508229707098266</v>
      </c>
      <c r="AH24" s="16">
        <v>0.67135432660555938</v>
      </c>
      <c r="AI24" s="16">
        <v>0.6110097233570988</v>
      </c>
      <c r="AJ24" s="16">
        <v>0.61836251455288438</v>
      </c>
    </row>
    <row r="25" spans="1:42" x14ac:dyDescent="0.3">
      <c r="A25" s="14" t="s">
        <v>12</v>
      </c>
      <c r="B25" s="16">
        <v>0.14976589389866871</v>
      </c>
      <c r="C25" s="16">
        <v>0.15788712322935869</v>
      </c>
      <c r="D25" s="16">
        <v>0.14356646756902652</v>
      </c>
      <c r="E25" s="16">
        <v>0.13942987282687402</v>
      </c>
      <c r="F25" s="16">
        <v>0.16227532780071638</v>
      </c>
      <c r="G25" s="16">
        <v>0.17711807611669322</v>
      </c>
      <c r="H25" s="16">
        <v>0.14623771308382374</v>
      </c>
      <c r="I25" s="16">
        <v>0.14061017747368046</v>
      </c>
      <c r="J25" s="16">
        <v>0.15125168066897646</v>
      </c>
      <c r="K25" s="16">
        <v>0.1297236534954207</v>
      </c>
      <c r="L25" s="16">
        <v>0.14845440729659645</v>
      </c>
      <c r="M25" s="16">
        <v>0.14253718847190178</v>
      </c>
      <c r="N25" s="16">
        <v>0.13670231732944121</v>
      </c>
      <c r="O25" s="16">
        <v>0.13906924738715995</v>
      </c>
      <c r="P25" s="16">
        <v>0.13711106684489499</v>
      </c>
      <c r="Q25" s="16">
        <v>0.17835844534256065</v>
      </c>
      <c r="R25" s="16">
        <v>0.14052633235597864</v>
      </c>
      <c r="S25" s="16">
        <v>0.14042304097815161</v>
      </c>
      <c r="U25" s="16">
        <v>0.16045714466618385</v>
      </c>
      <c r="V25" s="16">
        <v>0.16242373618024061</v>
      </c>
      <c r="W25" s="16">
        <v>0.15051869420100977</v>
      </c>
      <c r="X25" s="16">
        <v>0.18292763028076994</v>
      </c>
      <c r="Y25" s="16">
        <v>0.15772880692072186</v>
      </c>
      <c r="Z25" s="16">
        <v>0.14733510765233968</v>
      </c>
      <c r="AA25" s="16">
        <v>0.16138111817060888</v>
      </c>
      <c r="AB25" s="16">
        <v>0.20084433174327343</v>
      </c>
      <c r="AC25" s="16">
        <v>0.14976589389866871</v>
      </c>
      <c r="AD25" s="16">
        <v>0.15788712322935869</v>
      </c>
      <c r="AE25" s="16">
        <v>0.14356646756902652</v>
      </c>
      <c r="AF25" s="16">
        <v>0.13942987282687402</v>
      </c>
      <c r="AG25" s="16">
        <v>0.16227532780071638</v>
      </c>
      <c r="AH25" s="16">
        <v>0.17711807611669322</v>
      </c>
      <c r="AI25" s="16">
        <v>0.14623771308382374</v>
      </c>
      <c r="AJ25" s="16">
        <v>0.14061017747368046</v>
      </c>
    </row>
    <row r="26" spans="1:42" x14ac:dyDescent="0.3">
      <c r="A26" s="14" t="s">
        <v>92</v>
      </c>
      <c r="B26" s="16">
        <v>2.9323988155222629E-2</v>
      </c>
      <c r="C26" s="16">
        <v>2.2482735495915597E-2</v>
      </c>
      <c r="D26" s="16">
        <v>3.5836956216750142E-2</v>
      </c>
      <c r="E26" s="16">
        <v>3.4372908100161047E-2</v>
      </c>
      <c r="F26" s="16">
        <v>2.5775370281678311E-2</v>
      </c>
      <c r="G26" s="16">
        <v>4.5340253718837743E-2</v>
      </c>
      <c r="H26" s="16">
        <v>2.7001407036807246E-2</v>
      </c>
      <c r="I26" s="16">
        <v>3.7482624950453437E-2</v>
      </c>
      <c r="J26" s="16">
        <v>3.3320741023770022E-2</v>
      </c>
      <c r="K26" s="16">
        <v>3.9826359229069262E-2</v>
      </c>
      <c r="L26" s="16">
        <v>3.5025425256425567E-2</v>
      </c>
      <c r="M26" s="16">
        <v>3.3112304303044314E-2</v>
      </c>
      <c r="N26" s="16">
        <v>2.9206501193853651E-2</v>
      </c>
      <c r="O26" s="16">
        <v>3.5136966922452183E-2</v>
      </c>
      <c r="P26" s="16">
        <v>3.7564517799661176E-2</v>
      </c>
      <c r="Q26" s="16">
        <v>2.2313488746005198E-2</v>
      </c>
      <c r="R26" s="16">
        <v>1.757587940482673E-2</v>
      </c>
      <c r="S26" s="16">
        <v>3.2316189740236013E-2</v>
      </c>
      <c r="U26" s="16">
        <v>3.3841991606653708E-2</v>
      </c>
      <c r="V26" s="16">
        <v>3.3670466406987898E-2</v>
      </c>
      <c r="W26" s="16">
        <v>2.8900420221813588E-2</v>
      </c>
      <c r="X26" s="16">
        <v>4.5918293832171754E-2</v>
      </c>
      <c r="Y26" s="16">
        <v>3.1593353368643572E-2</v>
      </c>
      <c r="Z26" s="16">
        <v>3.5336377868494674E-2</v>
      </c>
      <c r="AA26" s="16">
        <v>3.3330387092063762E-2</v>
      </c>
      <c r="AB26" s="16">
        <v>3.0639895947852356E-2</v>
      </c>
      <c r="AC26" s="16">
        <v>2.9323988155222629E-2</v>
      </c>
      <c r="AD26" s="16">
        <v>2.2482735495915597E-2</v>
      </c>
      <c r="AE26" s="16">
        <v>3.5836956216750142E-2</v>
      </c>
      <c r="AF26" s="16">
        <v>3.4372908100161047E-2</v>
      </c>
      <c r="AG26" s="16">
        <v>2.5775370281678311E-2</v>
      </c>
      <c r="AH26" s="16">
        <v>4.5340253718837743E-2</v>
      </c>
      <c r="AI26" s="16">
        <v>2.7001407036807246E-2</v>
      </c>
      <c r="AJ26" s="16">
        <v>3.7482624950453437E-2</v>
      </c>
    </row>
    <row r="27" spans="1:42" x14ac:dyDescent="0.3">
      <c r="A27" s="14" t="s">
        <v>93</v>
      </c>
      <c r="B27" s="16">
        <v>0.72390804290759025</v>
      </c>
      <c r="C27" s="16">
        <v>0.61896461686116222</v>
      </c>
      <c r="D27" s="16">
        <v>0.71589287554650138</v>
      </c>
      <c r="E27" s="16">
        <v>0.67078747209018907</v>
      </c>
      <c r="F27" s="16">
        <v>0.65652561043279467</v>
      </c>
      <c r="G27" s="16">
        <v>0.76524553367459303</v>
      </c>
      <c r="H27" s="16">
        <v>0.6876655388498597</v>
      </c>
      <c r="I27" s="16">
        <v>0.70684507265998575</v>
      </c>
      <c r="J27" s="16">
        <v>0.69754433294936069</v>
      </c>
      <c r="K27" s="16">
        <v>0.70306525206917181</v>
      </c>
      <c r="L27" s="16">
        <v>0.75795998014691879</v>
      </c>
      <c r="M27" s="16">
        <v>0.74271362726637269</v>
      </c>
      <c r="N27" s="16">
        <v>0.66892826440775544</v>
      </c>
      <c r="O27" s="16">
        <v>0.70525430194518912</v>
      </c>
      <c r="P27" s="16">
        <v>0.72739315025187778</v>
      </c>
      <c r="Q27" s="16">
        <v>0.5683143051958317</v>
      </c>
      <c r="R27" s="16">
        <v>0.63784638504868285</v>
      </c>
      <c r="S27" s="16">
        <v>0.67637191918965089</v>
      </c>
      <c r="U27" s="16">
        <v>0.64127652641752042</v>
      </c>
      <c r="V27" s="16">
        <v>0.67927609373520159</v>
      </c>
      <c r="W27" s="16">
        <v>0.68730822249200252</v>
      </c>
      <c r="X27" s="16">
        <v>0.7884807387636551</v>
      </c>
      <c r="Y27" s="16">
        <v>0.68809431014774103</v>
      </c>
      <c r="Z27" s="16">
        <v>0.71848143770586359</v>
      </c>
      <c r="AA27" s="16">
        <v>0.75212215750440514</v>
      </c>
      <c r="AB27" s="16">
        <v>0.69604811747911466</v>
      </c>
      <c r="AC27" s="16">
        <v>0.72390804290759025</v>
      </c>
      <c r="AD27" s="16">
        <v>0.61896461686116222</v>
      </c>
      <c r="AE27" s="16">
        <v>0.71589287554650138</v>
      </c>
      <c r="AF27" s="16">
        <v>0.67078747209018907</v>
      </c>
      <c r="AG27" s="16">
        <v>0.65652561043279467</v>
      </c>
      <c r="AH27" s="16">
        <v>0.76524553367459303</v>
      </c>
      <c r="AI27" s="16">
        <v>0.6876655388498597</v>
      </c>
      <c r="AJ27" s="16">
        <v>0.70684507265998575</v>
      </c>
    </row>
    <row r="28" spans="1:42" x14ac:dyDescent="0.3">
      <c r="A28" s="14" t="s">
        <v>72</v>
      </c>
      <c r="B28" s="16">
        <v>3.3165907495078413</v>
      </c>
      <c r="C28" s="16">
        <v>3.4698249767559881</v>
      </c>
      <c r="D28" s="16">
        <v>3.3113219032406889</v>
      </c>
      <c r="E28" s="16">
        <v>3.3705443827999972</v>
      </c>
      <c r="F28" s="16">
        <v>3.4022325433307827</v>
      </c>
      <c r="G28" s="16">
        <v>3.3359417472170056</v>
      </c>
      <c r="H28" s="16">
        <v>3.3607531510883688</v>
      </c>
      <c r="I28" s="16">
        <v>3.3198581141290995</v>
      </c>
      <c r="J28" s="16">
        <v>3.3602545682817189</v>
      </c>
      <c r="K28" s="16">
        <v>3.362312024716323</v>
      </c>
      <c r="L28" s="16">
        <v>3.3000199436804927</v>
      </c>
      <c r="M28" s="16">
        <v>3.2843785734751152</v>
      </c>
      <c r="N28" s="16">
        <v>3.3604732913554742</v>
      </c>
      <c r="O28" s="16">
        <v>3.3190147471150828</v>
      </c>
      <c r="P28" s="16">
        <v>3.2887164516155942</v>
      </c>
      <c r="Q28" s="16">
        <v>3.4912132055807055</v>
      </c>
      <c r="R28" s="16">
        <v>3.4102739533733284</v>
      </c>
      <c r="S28" s="16">
        <v>3.3625244792174334</v>
      </c>
      <c r="U28" s="16">
        <v>3.3890236542970209</v>
      </c>
      <c r="V28" s="16">
        <v>3.3626109912137019</v>
      </c>
      <c r="W28" s="16">
        <v>3.3642002785860159</v>
      </c>
      <c r="X28" s="16">
        <v>3.2346031054003346</v>
      </c>
      <c r="Y28" s="16">
        <v>3.362442669402308</v>
      </c>
      <c r="Z28" s="16">
        <v>3.2949027676482254</v>
      </c>
      <c r="AA28" s="16">
        <v>3.2769019529015941</v>
      </c>
      <c r="AB28" s="16">
        <v>3.3591267169228067</v>
      </c>
      <c r="AC28" s="16">
        <v>3.3165907495078413</v>
      </c>
      <c r="AD28" s="16">
        <v>3.4698249767559881</v>
      </c>
      <c r="AE28" s="16">
        <v>3.3113219032406889</v>
      </c>
      <c r="AF28" s="16">
        <v>3.3705443827999972</v>
      </c>
      <c r="AG28" s="16">
        <v>3.4022325433307827</v>
      </c>
      <c r="AH28" s="16">
        <v>3.3359417472170056</v>
      </c>
      <c r="AI28" s="16">
        <v>3.3607531510883688</v>
      </c>
      <c r="AJ28" s="16">
        <v>3.3198581141290995</v>
      </c>
    </row>
    <row r="29" spans="1:42" x14ac:dyDescent="0.3">
      <c r="A29" s="14" t="s">
        <v>95</v>
      </c>
      <c r="B29" s="16">
        <v>8.1321446479334134E-2</v>
      </c>
      <c r="C29" s="16">
        <v>7.9458737411092384E-2</v>
      </c>
      <c r="D29" s="16">
        <v>9.253154267955592E-2</v>
      </c>
      <c r="E29" s="16">
        <v>9.2869543671411203E-2</v>
      </c>
      <c r="F29" s="16">
        <v>7.2355575736358604E-2</v>
      </c>
      <c r="G29" s="16">
        <v>8.9214169974740173E-2</v>
      </c>
      <c r="H29" s="16">
        <v>6.8509528041304002E-2</v>
      </c>
      <c r="I29" s="16">
        <v>9.5112133100445986E-2</v>
      </c>
      <c r="J29" s="16">
        <v>8.7890031510681713E-2</v>
      </c>
      <c r="K29" s="16">
        <v>9.1874218433836793E-2</v>
      </c>
      <c r="L29" s="16">
        <v>8.279272495091769E-2</v>
      </c>
      <c r="M29" s="16">
        <v>8.1622951961487653E-2</v>
      </c>
      <c r="N29" s="16">
        <v>8.5087227061496781E-2</v>
      </c>
      <c r="O29" s="16">
        <v>7.888958570004756E-2</v>
      </c>
      <c r="P29" s="16">
        <v>8.6984701099086056E-2</v>
      </c>
      <c r="Q29" s="16">
        <v>7.2138378703163628E-2</v>
      </c>
      <c r="R29" s="16">
        <v>8.6348813330942478E-2</v>
      </c>
      <c r="S29" s="16">
        <v>8.2233961293916205E-2</v>
      </c>
      <c r="U29" s="16">
        <v>8.242501927845787E-2</v>
      </c>
      <c r="V29" s="16">
        <v>8.4290071055783913E-2</v>
      </c>
      <c r="W29" s="16">
        <v>8.3542900292203362E-2</v>
      </c>
      <c r="X29" s="16">
        <v>8.9254278386717734E-2</v>
      </c>
      <c r="Y29" s="16">
        <v>8.4321664739313143E-2</v>
      </c>
      <c r="Z29" s="16">
        <v>6.9925965347328436E-2</v>
      </c>
      <c r="AA29" s="16">
        <v>8.3568468380871674E-2</v>
      </c>
      <c r="AB29" s="16">
        <v>8.5449353158949456E-2</v>
      </c>
      <c r="AC29" s="16">
        <v>8.1321446479334134E-2</v>
      </c>
      <c r="AD29" s="16">
        <v>7.9458737411092384E-2</v>
      </c>
      <c r="AE29" s="16">
        <v>9.253154267955592E-2</v>
      </c>
      <c r="AF29" s="16">
        <v>9.2869543671411203E-2</v>
      </c>
      <c r="AG29" s="16">
        <v>7.2355575736358604E-2</v>
      </c>
      <c r="AH29" s="16">
        <v>8.9214169974740173E-2</v>
      </c>
      <c r="AI29" s="16">
        <v>6.8509528041304002E-2</v>
      </c>
      <c r="AJ29" s="16">
        <v>9.5112133100445986E-2</v>
      </c>
    </row>
    <row r="30" spans="1:42" x14ac:dyDescent="0.3">
      <c r="A30" s="14" t="s">
        <v>96</v>
      </c>
      <c r="B30" s="16">
        <v>0.57870304427213581</v>
      </c>
      <c r="C30" s="16">
        <v>0.60486014322496018</v>
      </c>
      <c r="D30" s="16">
        <v>0.58100575187493175</v>
      </c>
      <c r="E30" s="16">
        <v>0.5986277159446195</v>
      </c>
      <c r="F30" s="16">
        <v>0.62077477964679573</v>
      </c>
      <c r="G30" s="16">
        <v>0.56744210451540933</v>
      </c>
      <c r="H30" s="16">
        <v>0.60295312755607455</v>
      </c>
      <c r="I30" s="16">
        <v>0.58661914166288998</v>
      </c>
      <c r="J30" s="16">
        <v>0.59579750787328278</v>
      </c>
      <c r="K30" s="16">
        <v>0.5814890178227613</v>
      </c>
      <c r="L30" s="16">
        <v>0.56424620460133168</v>
      </c>
      <c r="M30" s="16">
        <v>0.59159403929160126</v>
      </c>
      <c r="N30" s="16">
        <v>0.60474334905470217</v>
      </c>
      <c r="O30" s="16">
        <v>0.62457695018411263</v>
      </c>
      <c r="P30" s="16">
        <v>0.60930121094053213</v>
      </c>
      <c r="Q30" s="16">
        <v>0.65095552965930115</v>
      </c>
      <c r="R30" s="16">
        <v>0.63199920991779657</v>
      </c>
      <c r="S30" s="16">
        <v>0.6240105517411586</v>
      </c>
      <c r="U30" s="16">
        <v>0.61089584503036298</v>
      </c>
      <c r="V30" s="16">
        <v>0.58104643878632489</v>
      </c>
      <c r="W30" s="16">
        <v>0.57190793330339129</v>
      </c>
      <c r="X30" s="16">
        <v>0.57686025937119279</v>
      </c>
      <c r="Y30" s="16">
        <v>0.5809687138911146</v>
      </c>
      <c r="Z30" s="16">
        <v>0.5977378031344347</v>
      </c>
      <c r="AA30" s="16">
        <v>0.57843424931213117</v>
      </c>
      <c r="AB30" s="16">
        <v>0.58019315949829231</v>
      </c>
      <c r="AC30" s="16">
        <v>0.57870304427213581</v>
      </c>
      <c r="AD30" s="16">
        <v>0.60486014322496018</v>
      </c>
      <c r="AE30" s="16">
        <v>0.58100575187493175</v>
      </c>
      <c r="AF30" s="16">
        <v>0.5986277159446195</v>
      </c>
      <c r="AG30" s="16">
        <v>0.62077477964679573</v>
      </c>
      <c r="AH30" s="16">
        <v>0.56744210451540933</v>
      </c>
      <c r="AI30" s="16">
        <v>0.60295312755607455</v>
      </c>
      <c r="AJ30" s="16">
        <v>0.58661914166288998</v>
      </c>
    </row>
    <row r="31" spans="1:42" x14ac:dyDescent="0.3">
      <c r="A31" s="14" t="s">
        <v>97</v>
      </c>
      <c r="B31" s="16">
        <v>1.6416756373667722</v>
      </c>
      <c r="C31" s="16">
        <v>1.7292510626138793</v>
      </c>
      <c r="D31" s="16">
        <v>1.6158138385593841</v>
      </c>
      <c r="E31" s="16">
        <v>1.6458586510562287</v>
      </c>
      <c r="F31" s="16">
        <v>1.6609657391407822</v>
      </c>
      <c r="G31" s="16">
        <v>1.5934744237467873</v>
      </c>
      <c r="H31" s="16">
        <v>1.6490900673796647</v>
      </c>
      <c r="I31" s="16">
        <v>1.6499644562051288</v>
      </c>
      <c r="J31" s="16">
        <v>1.6337529004919153</v>
      </c>
      <c r="K31" s="16">
        <v>1.64191027349389</v>
      </c>
      <c r="L31" s="16">
        <v>1.5941217817285311</v>
      </c>
      <c r="M31" s="16">
        <v>1.5935862690782365</v>
      </c>
      <c r="N31" s="16">
        <v>1.6755844900693304</v>
      </c>
      <c r="O31" s="16">
        <v>1.6449237303295152</v>
      </c>
      <c r="P31" s="16">
        <v>1.6406230857752213</v>
      </c>
      <c r="Q31" s="16">
        <v>1.7477840929864552</v>
      </c>
      <c r="R31" s="16">
        <v>1.7066789262939326</v>
      </c>
      <c r="S31" s="16">
        <v>1.655676508085639</v>
      </c>
      <c r="U31" s="16">
        <v>1.6907999958263986</v>
      </c>
      <c r="V31" s="16">
        <v>1.6351059291295202</v>
      </c>
      <c r="W31" s="16">
        <v>1.6592505885957731</v>
      </c>
      <c r="X31" s="16">
        <v>1.5665615199611127</v>
      </c>
      <c r="Y31" s="16">
        <v>1.6096028155896471</v>
      </c>
      <c r="Z31" s="16">
        <v>1.6142319783197807</v>
      </c>
      <c r="AA31" s="16">
        <v>1.5886911271458344</v>
      </c>
      <c r="AB31" s="16">
        <v>1.6019675249230412</v>
      </c>
      <c r="AC31" s="16">
        <v>1.6416756373667722</v>
      </c>
      <c r="AD31" s="16">
        <v>1.7292510626138793</v>
      </c>
      <c r="AE31" s="16">
        <v>1.6158138385593841</v>
      </c>
      <c r="AF31" s="16">
        <v>1.6458586510562287</v>
      </c>
      <c r="AG31" s="16">
        <v>1.6609657391407822</v>
      </c>
      <c r="AH31" s="16">
        <v>1.5934744237467873</v>
      </c>
      <c r="AI31" s="16">
        <v>1.6490900673796647</v>
      </c>
      <c r="AJ31" s="16">
        <v>1.6499644562051288</v>
      </c>
    </row>
    <row r="32" spans="1:42" x14ac:dyDescent="0.3">
      <c r="A32" s="14" t="s">
        <v>98</v>
      </c>
      <c r="B32" s="16">
        <v>0.16272011808688119</v>
      </c>
      <c r="C32" s="16">
        <v>0.10556452961710665</v>
      </c>
      <c r="D32" s="16">
        <v>0.16685714950858585</v>
      </c>
      <c r="E32" s="16">
        <v>0.15588990787169232</v>
      </c>
      <c r="F32" s="16">
        <v>0.18258815522605995</v>
      </c>
      <c r="G32" s="16">
        <v>2.8972757698457998E-2</v>
      </c>
      <c r="H32" s="16">
        <v>0.16358963484345571</v>
      </c>
      <c r="I32" s="16">
        <v>0.16235154027157045</v>
      </c>
      <c r="J32" s="16">
        <v>0.14907746632242966</v>
      </c>
      <c r="K32" s="16">
        <v>0.15206623753880535</v>
      </c>
      <c r="L32" s="16">
        <v>0.14778845127271409</v>
      </c>
      <c r="M32" s="16">
        <v>0.14967789058820255</v>
      </c>
      <c r="N32" s="16">
        <v>0.15711376998095489</v>
      </c>
      <c r="O32" s="16">
        <v>0.16509865183756953</v>
      </c>
      <c r="P32" s="16">
        <v>0.15886979700176976</v>
      </c>
      <c r="Q32" s="16">
        <v>0.1677681745949863</v>
      </c>
      <c r="R32" s="16">
        <v>0.16598647005607847</v>
      </c>
      <c r="S32" s="16">
        <v>0.15039018146452257</v>
      </c>
      <c r="U32" s="16">
        <v>0.15866152207616782</v>
      </c>
      <c r="V32" s="16">
        <v>0.15868427347908101</v>
      </c>
      <c r="W32" s="16">
        <v>0.14379755016306195</v>
      </c>
      <c r="X32" s="16">
        <v>0.15324926629299959</v>
      </c>
      <c r="Y32" s="16">
        <v>0.17289804498389785</v>
      </c>
      <c r="Z32" s="16">
        <v>0.15465983699690783</v>
      </c>
      <c r="AA32" s="16">
        <v>0.15869803544881378</v>
      </c>
      <c r="AB32" s="16">
        <v>0.17070981263887677</v>
      </c>
      <c r="AC32" s="16">
        <v>0.16272011808688119</v>
      </c>
      <c r="AD32" s="16">
        <v>0.10556452961710665</v>
      </c>
      <c r="AE32" s="16">
        <v>0.16685714950858585</v>
      </c>
      <c r="AF32" s="16">
        <v>0.15588990787169232</v>
      </c>
      <c r="AG32" s="16">
        <v>0.18258815522605995</v>
      </c>
      <c r="AH32" s="16">
        <v>2.8972757698457998E-2</v>
      </c>
      <c r="AI32" s="16">
        <v>0.16358963484345571</v>
      </c>
      <c r="AJ32" s="16">
        <v>0.16235154027157045</v>
      </c>
    </row>
    <row r="33" spans="1:36" x14ac:dyDescent="0.3">
      <c r="A33" s="14" t="s">
        <v>99</v>
      </c>
      <c r="B33" s="16">
        <v>0.58485124014923051</v>
      </c>
      <c r="C33" s="16">
        <v>0.59079403843094436</v>
      </c>
      <c r="D33" s="16">
        <v>0.59503220837379445</v>
      </c>
      <c r="E33" s="16">
        <v>0.58714096620511913</v>
      </c>
      <c r="F33" s="16">
        <v>0.55627087618904725</v>
      </c>
      <c r="G33" s="16">
        <v>0.57841643992550329</v>
      </c>
      <c r="H33" s="16">
        <v>0.56237209928900722</v>
      </c>
      <c r="I33" s="16">
        <v>0.5538177316520233</v>
      </c>
      <c r="J33" s="16">
        <v>0.5893003275494334</v>
      </c>
      <c r="K33" s="16">
        <v>0.56489936829146226</v>
      </c>
      <c r="L33" s="16">
        <v>0.56838577409583746</v>
      </c>
      <c r="M33" s="16">
        <v>0.57340574911329123</v>
      </c>
      <c r="N33" s="16">
        <v>0.59277616131523503</v>
      </c>
      <c r="O33" s="16">
        <v>0.55085785080826344</v>
      </c>
      <c r="P33" s="16">
        <v>0.56537671282845992</v>
      </c>
      <c r="Q33" s="16">
        <v>0.5729214291195508</v>
      </c>
      <c r="R33" s="16">
        <v>0.57397841971551655</v>
      </c>
      <c r="S33" s="16">
        <v>0.56000626855741042</v>
      </c>
      <c r="U33" s="16">
        <v>0.57121686637366631</v>
      </c>
      <c r="V33" s="16">
        <v>0.58747157113064097</v>
      </c>
      <c r="W33" s="16">
        <v>0.58339164915470376</v>
      </c>
      <c r="X33" s="16">
        <v>0.57642739455486136</v>
      </c>
      <c r="Y33" s="16">
        <v>0.57312339282713498</v>
      </c>
      <c r="Z33" s="16">
        <v>0.57075291100797998</v>
      </c>
      <c r="AA33" s="16">
        <v>0.57212479106292802</v>
      </c>
      <c r="AB33" s="16">
        <v>0.59206611005080723</v>
      </c>
      <c r="AC33" s="16">
        <v>0.58485124014923051</v>
      </c>
      <c r="AD33" s="16">
        <v>0.59079403843094436</v>
      </c>
      <c r="AE33" s="16">
        <v>0.59503220837379445</v>
      </c>
      <c r="AF33" s="16">
        <v>0.58714096620511913</v>
      </c>
      <c r="AG33" s="16">
        <v>0.55627087618904725</v>
      </c>
      <c r="AH33" s="16">
        <v>0.57841643992550329</v>
      </c>
      <c r="AI33" s="16">
        <v>0.56237209928900722</v>
      </c>
      <c r="AJ33" s="16">
        <v>0.5538177316520233</v>
      </c>
    </row>
    <row r="34" spans="1:36" x14ac:dyDescent="0.3">
      <c r="A34" s="14" t="s">
        <v>100</v>
      </c>
      <c r="B34" s="16">
        <v>7.3846741404100108E-2</v>
      </c>
      <c r="C34" s="16">
        <v>7.6627860737713507E-2</v>
      </c>
      <c r="D34" s="16">
        <v>9.8778554788988226E-2</v>
      </c>
      <c r="E34" s="16">
        <v>8.1228366089686685E-2</v>
      </c>
      <c r="F34" s="16">
        <v>7.7994352097954425E-2</v>
      </c>
      <c r="G34" s="16">
        <v>8.828785440056508E-2</v>
      </c>
      <c r="H34" s="16">
        <v>7.4305449391170439E-2</v>
      </c>
      <c r="I34" s="16">
        <v>0.10637922187387393</v>
      </c>
      <c r="J34" s="16">
        <v>9.2815329293072402E-2</v>
      </c>
      <c r="K34" s="16">
        <v>8.0146170182152518E-2</v>
      </c>
      <c r="L34" s="16">
        <v>8.6679163021627439E-2</v>
      </c>
      <c r="M34" s="16">
        <v>0.10809479143482366</v>
      </c>
      <c r="N34" s="16">
        <v>7.7746926660314672E-2</v>
      </c>
      <c r="O34" s="16">
        <v>9.2396790232866607E-2</v>
      </c>
      <c r="P34" s="16">
        <v>9.2611606224318146E-2</v>
      </c>
      <c r="Q34" s="16">
        <v>9.3025218810840596E-2</v>
      </c>
      <c r="R34" s="16">
        <v>8.3830420911095993E-2</v>
      </c>
      <c r="S34" s="16">
        <v>0.10027013528256157</v>
      </c>
      <c r="U34" s="16">
        <v>7.5675985097002629E-2</v>
      </c>
      <c r="V34" s="16">
        <v>9.5964366800182221E-2</v>
      </c>
      <c r="W34" s="16">
        <v>9.7509280858368061E-2</v>
      </c>
      <c r="X34" s="16">
        <v>8.4799710105755752E-2</v>
      </c>
      <c r="Y34" s="16">
        <v>9.2677804046274195E-2</v>
      </c>
      <c r="Z34" s="16">
        <v>9.4433328928932081E-2</v>
      </c>
      <c r="AA34" s="16">
        <v>8.7132433914424767E-2</v>
      </c>
      <c r="AB34" s="16">
        <v>8.5777897293788416E-2</v>
      </c>
      <c r="AC34" s="16">
        <v>7.3846741404100108E-2</v>
      </c>
      <c r="AD34" s="16">
        <v>7.6627860737713507E-2</v>
      </c>
      <c r="AE34" s="16">
        <v>9.8778554788988226E-2</v>
      </c>
      <c r="AF34" s="16">
        <v>8.1228366089686685E-2</v>
      </c>
      <c r="AG34" s="16">
        <v>7.7994352097954425E-2</v>
      </c>
      <c r="AH34" s="16">
        <v>8.828785440056508E-2</v>
      </c>
      <c r="AI34" s="16">
        <v>7.4305449391170439E-2</v>
      </c>
      <c r="AJ34" s="16">
        <v>0.10637922187387393</v>
      </c>
    </row>
    <row r="35" spans="1:36" x14ac:dyDescent="0.3">
      <c r="A35" s="14" t="s">
        <v>101</v>
      </c>
      <c r="B35" s="16">
        <v>6.0455683444921138E-2</v>
      </c>
      <c r="C35" s="16">
        <v>4.2009405624262502E-2</v>
      </c>
      <c r="D35" s="16">
        <v>5.7622449145608323E-2</v>
      </c>
      <c r="E35" s="16">
        <v>5.2944078721917913E-2</v>
      </c>
      <c r="F35" s="16">
        <v>6.4551002859016701E-2</v>
      </c>
      <c r="G35" s="16">
        <v>5.0870624640696971E-2</v>
      </c>
      <c r="H35" s="16">
        <v>5.5369834070251055E-2</v>
      </c>
      <c r="I35" s="16">
        <v>5.1085997757162493E-2</v>
      </c>
      <c r="J35" s="16">
        <v>5.2168118512015978E-2</v>
      </c>
      <c r="K35" s="16">
        <v>6.3768104142035667E-2</v>
      </c>
      <c r="L35" s="16">
        <v>6.714257317411261E-2</v>
      </c>
      <c r="M35" s="16">
        <v>4.4513059235818712E-2</v>
      </c>
      <c r="N35" s="16">
        <v>4.309116354596837E-2</v>
      </c>
      <c r="O35" s="16">
        <v>5.4499631249912743E-2</v>
      </c>
      <c r="P35" s="16">
        <v>4.0028810557678964E-2</v>
      </c>
      <c r="Q35" s="16">
        <v>4.8510318697712634E-2</v>
      </c>
      <c r="R35" s="16">
        <v>4.2018856441482427E-2</v>
      </c>
      <c r="S35" s="16">
        <v>5.2292149760425712E-2</v>
      </c>
      <c r="U35" s="16">
        <v>4.6383268415147304E-2</v>
      </c>
      <c r="V35" s="16">
        <v>6.4558247754517781E-2</v>
      </c>
      <c r="W35" s="16">
        <v>5.998693610246101E-2</v>
      </c>
      <c r="X35" s="16">
        <v>4.4099273827977646E-2</v>
      </c>
      <c r="Y35" s="16">
        <v>5.8007492283840778E-2</v>
      </c>
      <c r="Z35" s="16">
        <v>5.9107920235093099E-2</v>
      </c>
      <c r="AA35" s="16">
        <v>4.7943964646843064E-2</v>
      </c>
      <c r="AB35" s="16">
        <v>4.8788734321916834E-2</v>
      </c>
      <c r="AC35" s="16">
        <v>6.0455683444921138E-2</v>
      </c>
      <c r="AD35" s="16">
        <v>4.2009405624262502E-2</v>
      </c>
      <c r="AE35" s="16">
        <v>5.7622449145608323E-2</v>
      </c>
      <c r="AF35" s="16">
        <v>5.2944078721917913E-2</v>
      </c>
      <c r="AG35" s="16">
        <v>6.4551002859016701E-2</v>
      </c>
      <c r="AH35" s="16">
        <v>5.0870624640696971E-2</v>
      </c>
      <c r="AI35" s="16">
        <v>5.5369834070251055E-2</v>
      </c>
      <c r="AJ35" s="16">
        <v>5.1085997757162493E-2</v>
      </c>
    </row>
    <row r="36" spans="1:36" x14ac:dyDescent="0.3">
      <c r="A36" s="14" t="s">
        <v>103</v>
      </c>
      <c r="B36" s="16">
        <v>1.4789447113569734E-2</v>
      </c>
      <c r="C36" s="16">
        <v>1.8885942594792409E-2</v>
      </c>
      <c r="D36" s="16">
        <v>8.3109402213249663E-3</v>
      </c>
      <c r="E36" s="16">
        <v>2.2521582402855799E-2</v>
      </c>
      <c r="F36" s="16">
        <v>1.608402463826443E-2</v>
      </c>
      <c r="G36" s="16">
        <v>1.4435653612861241E-2</v>
      </c>
      <c r="H36" s="16">
        <v>1.6174937077803559E-2</v>
      </c>
      <c r="I36" s="16">
        <v>1.0735565496315198E-2</v>
      </c>
      <c r="J36" s="16">
        <v>1.7225781000685624E-2</v>
      </c>
      <c r="K36" s="16">
        <v>1.3790413351545636E-2</v>
      </c>
      <c r="L36" s="16">
        <v>1.8026223722877554E-2</v>
      </c>
      <c r="M36" s="16">
        <v>1.852523147394176E-2</v>
      </c>
      <c r="N36" s="16">
        <v>1.3752560283594756E-2</v>
      </c>
      <c r="O36" s="16">
        <v>1.313564555683939E-2</v>
      </c>
      <c r="P36" s="16">
        <v>9.0373101303250474E-3</v>
      </c>
      <c r="Q36" s="16">
        <v>1.0448744230167872E-2</v>
      </c>
      <c r="R36" s="16">
        <v>1.7560004848600853E-2</v>
      </c>
      <c r="S36" s="16">
        <v>1.1221863117686219E-2</v>
      </c>
      <c r="U36" s="16">
        <v>1.4035756737919682E-2</v>
      </c>
      <c r="V36" s="16">
        <v>1.7986302744730152E-2</v>
      </c>
      <c r="W36" s="16">
        <v>1.2422129060182266E-2</v>
      </c>
      <c r="X36" s="16">
        <v>2.1134719742404034E-2</v>
      </c>
      <c r="Y36" s="16">
        <v>1.3887462617716307E-2</v>
      </c>
      <c r="Z36" s="16">
        <v>1.3008693465901383E-2</v>
      </c>
      <c r="AA36" s="16">
        <v>1.9387194628613887E-2</v>
      </c>
      <c r="AB36" s="16">
        <v>1.5132861576058365E-2</v>
      </c>
      <c r="AC36" s="16">
        <v>1.4789447113569734E-2</v>
      </c>
      <c r="AD36" s="16">
        <v>1.8885942594792409E-2</v>
      </c>
      <c r="AE36" s="16">
        <v>8.3109402213249663E-3</v>
      </c>
      <c r="AF36" s="16">
        <v>2.2521582402855799E-2</v>
      </c>
      <c r="AG36" s="16">
        <v>1.608402463826443E-2</v>
      </c>
      <c r="AH36" s="16">
        <v>1.4435653612861241E-2</v>
      </c>
      <c r="AI36" s="16">
        <v>1.6174937077803559E-2</v>
      </c>
      <c r="AJ36" s="16">
        <v>1.0735565496315198E-2</v>
      </c>
    </row>
    <row r="37" spans="1:36" x14ac:dyDescent="0.3">
      <c r="A37" s="14" t="s">
        <v>105</v>
      </c>
      <c r="B37" s="16"/>
      <c r="C37" s="16"/>
      <c r="D37" s="16">
        <v>4.6246875521718097E-3</v>
      </c>
      <c r="E37" s="16"/>
      <c r="F37" s="16"/>
      <c r="G37" s="16"/>
      <c r="H37" s="16">
        <v>6.717433002638995E-3</v>
      </c>
      <c r="I37" s="16"/>
      <c r="J37" s="16"/>
      <c r="K37" s="16">
        <v>8.6118290629802457E-3</v>
      </c>
      <c r="L37" s="16">
        <v>6.1274454697143044E-3</v>
      </c>
      <c r="M37" s="16"/>
      <c r="N37" s="16">
        <v>5.5427698009080364E-3</v>
      </c>
      <c r="O37" s="16">
        <v>9.2988725008554089E-3</v>
      </c>
      <c r="P37" s="16"/>
      <c r="Q37" s="16"/>
      <c r="R37" s="16"/>
      <c r="S37" s="16">
        <v>4.6361015989179258E-3</v>
      </c>
      <c r="U37" s="16"/>
      <c r="V37" s="16"/>
      <c r="W37" s="16"/>
      <c r="X37" s="16"/>
      <c r="Y37" s="16"/>
      <c r="Z37" s="16"/>
      <c r="AA37" s="16"/>
      <c r="AB37" s="16"/>
      <c r="AC37" s="16"/>
      <c r="AD37" s="16"/>
      <c r="AE37" s="16"/>
      <c r="AF37" s="16"/>
      <c r="AG37" s="16"/>
      <c r="AH37" s="16"/>
      <c r="AI37" s="16">
        <v>6.717433002638995E-3</v>
      </c>
      <c r="AJ37" s="16"/>
    </row>
    <row r="38" spans="1:36" x14ac:dyDescent="0.3">
      <c r="A38" s="14" t="s">
        <v>106</v>
      </c>
      <c r="B38" s="16"/>
      <c r="C38" s="16"/>
      <c r="D38" s="16"/>
      <c r="E38" s="16"/>
      <c r="F38" s="16"/>
      <c r="G38" s="16"/>
      <c r="H38" s="16"/>
      <c r="I38" s="16"/>
      <c r="J38" s="16"/>
      <c r="K38" s="16"/>
      <c r="L38" s="16"/>
      <c r="M38" s="16"/>
      <c r="N38" s="16"/>
      <c r="O38" s="16"/>
      <c r="P38" s="16"/>
      <c r="Q38" s="16"/>
      <c r="R38" s="16"/>
      <c r="S38" s="16"/>
      <c r="U38" s="16"/>
      <c r="V38" s="16"/>
      <c r="W38" s="16"/>
      <c r="X38" s="16"/>
      <c r="Y38" s="16"/>
      <c r="Z38" s="16"/>
      <c r="AA38" s="16"/>
      <c r="AB38" s="16"/>
      <c r="AC38" s="16"/>
      <c r="AD38" s="16"/>
      <c r="AE38" s="16"/>
      <c r="AF38" s="16"/>
      <c r="AG38" s="16"/>
      <c r="AH38" s="16"/>
      <c r="AI38" s="16"/>
      <c r="AJ38" s="16"/>
    </row>
    <row r="39" spans="1:36" x14ac:dyDescent="0.3">
      <c r="A39" s="14" t="s">
        <v>107</v>
      </c>
      <c r="B39" s="16"/>
      <c r="C39" s="16"/>
      <c r="D39" s="16"/>
      <c r="E39" s="16"/>
      <c r="F39" s="16"/>
      <c r="G39" s="16"/>
      <c r="H39" s="16"/>
      <c r="I39" s="16"/>
      <c r="J39" s="16"/>
      <c r="K39" s="16"/>
      <c r="L39" s="16"/>
      <c r="M39" s="16"/>
      <c r="N39" s="16"/>
      <c r="O39" s="16"/>
      <c r="P39" s="16"/>
      <c r="Q39" s="16"/>
      <c r="R39" s="16"/>
      <c r="S39" s="16"/>
      <c r="U39" s="16"/>
      <c r="V39" s="16"/>
      <c r="W39" s="16"/>
      <c r="X39" s="16"/>
      <c r="Y39" s="16"/>
      <c r="Z39" s="16"/>
      <c r="AA39" s="16"/>
      <c r="AB39" s="16"/>
      <c r="AC39" s="16"/>
      <c r="AD39" s="16"/>
      <c r="AE39" s="16"/>
      <c r="AF39" s="16"/>
      <c r="AG39" s="16"/>
      <c r="AH39" s="16"/>
      <c r="AI39" s="16"/>
      <c r="AJ39" s="16"/>
    </row>
    <row r="40" spans="1:36" x14ac:dyDescent="0.3">
      <c r="A40" s="14" t="s">
        <v>9</v>
      </c>
      <c r="B40" s="16">
        <v>8.0463121930890509</v>
      </c>
      <c r="C40" s="16">
        <v>8.0240952184741836</v>
      </c>
      <c r="D40" s="16">
        <v>8.0495067578790671</v>
      </c>
      <c r="E40" s="16">
        <v>8.0374228446414815</v>
      </c>
      <c r="F40" s="16">
        <v>8.0434756544512336</v>
      </c>
      <c r="G40" s="16">
        <v>8.0077648225612332</v>
      </c>
      <c r="H40" s="16">
        <v>8.0330182472211042</v>
      </c>
      <c r="I40" s="16">
        <v>8.0460679123507184</v>
      </c>
      <c r="J40" s="16">
        <v>8.0415422367118712</v>
      </c>
      <c r="K40" s="16">
        <v>8.0243747469377276</v>
      </c>
      <c r="L40" s="16">
        <v>8.0330498032375921</v>
      </c>
      <c r="M40" s="16">
        <v>8.0409722835526409</v>
      </c>
      <c r="N40" s="16">
        <v>8.0420924402689788</v>
      </c>
      <c r="O40" s="16">
        <v>8.0482003640148054</v>
      </c>
      <c r="P40" s="16">
        <v>8.0479006672133249</v>
      </c>
      <c r="Q40" s="16">
        <v>8.0586919130572259</v>
      </c>
      <c r="R40" s="16">
        <v>8.045091884255438</v>
      </c>
      <c r="S40" s="16">
        <v>8.0397648309102774</v>
      </c>
      <c r="U40" s="16">
        <v>8.0454962234676177</v>
      </c>
      <c r="V40" s="16">
        <v>8.0476165776302153</v>
      </c>
      <c r="W40" s="16">
        <v>8.0377943057586876</v>
      </c>
      <c r="X40" s="16">
        <v>8.0617947539947643</v>
      </c>
      <c r="Y40" s="16">
        <v>8.0349653212765588</v>
      </c>
      <c r="Z40" s="16">
        <v>8.0442714985901009</v>
      </c>
      <c r="AA40" s="16">
        <v>8.0469532839244717</v>
      </c>
      <c r="AB40" s="16">
        <v>8.0556618500063664</v>
      </c>
      <c r="AC40" s="16">
        <v>8.0463121930890509</v>
      </c>
      <c r="AD40" s="16">
        <v>8.0240952184741836</v>
      </c>
      <c r="AE40" s="16">
        <v>8.0495067578790671</v>
      </c>
      <c r="AF40" s="16">
        <v>8.0374228446414815</v>
      </c>
      <c r="AG40" s="16">
        <v>8.0434756544512336</v>
      </c>
      <c r="AH40" s="16">
        <v>8.0077648225612332</v>
      </c>
      <c r="AI40" s="16">
        <v>8.0330182472211042</v>
      </c>
      <c r="AJ40" s="16">
        <v>8.0460679123507184</v>
      </c>
    </row>
    <row r="41" spans="1:36" x14ac:dyDescent="0.3">
      <c r="B41" s="16"/>
      <c r="C41" s="16"/>
      <c r="D41" s="16"/>
      <c r="E41" s="16"/>
      <c r="F41" s="16"/>
      <c r="G41" s="16"/>
      <c r="H41" s="16"/>
      <c r="I41" s="16"/>
      <c r="J41" s="16"/>
      <c r="K41" s="16"/>
      <c r="L41" s="16"/>
      <c r="M41" s="16"/>
      <c r="N41" s="16"/>
      <c r="O41" s="16"/>
      <c r="P41" s="16"/>
      <c r="Q41" s="16"/>
      <c r="R41" s="16"/>
      <c r="S41" s="16"/>
      <c r="U41" s="16"/>
      <c r="V41" s="16"/>
      <c r="W41" s="16"/>
      <c r="X41" s="16"/>
      <c r="Y41" s="16"/>
      <c r="Z41" s="16"/>
      <c r="AA41" s="16"/>
      <c r="AB41" s="16"/>
      <c r="AC41" s="16"/>
      <c r="AD41" s="16"/>
      <c r="AE41" s="16"/>
      <c r="AF41" s="16"/>
      <c r="AG41" s="16"/>
      <c r="AH41" s="16"/>
      <c r="AI41" s="16"/>
      <c r="AJ41" s="16"/>
    </row>
    <row r="42" spans="1:36" x14ac:dyDescent="0.3">
      <c r="A42" s="14" t="s">
        <v>120</v>
      </c>
      <c r="B42" s="16">
        <v>3.2023077340667112</v>
      </c>
      <c r="C42" s="16">
        <v>3.250431604193996</v>
      </c>
      <c r="D42" s="16">
        <v>3.2222159996189101</v>
      </c>
      <c r="E42" s="16">
        <v>3.2413760157121665</v>
      </c>
      <c r="F42" s="16">
        <v>3.2515845055342791</v>
      </c>
      <c r="G42" s="16">
        <v>3.0127648852285436</v>
      </c>
      <c r="H42" s="16">
        <v>3.2003507138051472</v>
      </c>
      <c r="I42" s="16">
        <v>3.2229094085846151</v>
      </c>
      <c r="J42" s="16">
        <v>3.2239201537912536</v>
      </c>
      <c r="K42" s="16">
        <v>3.2003637054764025</v>
      </c>
      <c r="L42" s="16">
        <v>3.135310342037664</v>
      </c>
      <c r="M42" s="16">
        <v>3.1631933307418691</v>
      </c>
      <c r="N42" s="16">
        <v>3.2554384177725053</v>
      </c>
      <c r="O42" s="16">
        <v>3.2336777083999824</v>
      </c>
      <c r="P42" s="16">
        <v>3.2060969867791105</v>
      </c>
      <c r="Q42" s="16">
        <v>3.3692639671244979</v>
      </c>
      <c r="R42" s="16">
        <v>3.3095888256831185</v>
      </c>
      <c r="S42" s="16">
        <v>3.2407377209022386</v>
      </c>
      <c r="U42" s="16">
        <f t="shared" ref="U42:AJ42" si="0">SUM(U22:U32)</f>
        <v>105.88819693684387</v>
      </c>
      <c r="V42" s="16">
        <f t="shared" si="0"/>
        <v>105.30885960330686</v>
      </c>
      <c r="W42" s="16">
        <f t="shared" si="0"/>
        <v>104.96912253119433</v>
      </c>
      <c r="X42" s="16">
        <f t="shared" si="0"/>
        <v>105.43466846488893</v>
      </c>
      <c r="Y42" s="16">
        <f t="shared" si="0"/>
        <v>104.9371126315134</v>
      </c>
      <c r="Z42" s="16">
        <f t="shared" si="0"/>
        <v>105.51791045138461</v>
      </c>
      <c r="AA42" s="16">
        <f t="shared" si="0"/>
        <v>104.95393015785383</v>
      </c>
      <c r="AB42" s="16">
        <f t="shared" si="0"/>
        <v>104.37821235926378</v>
      </c>
      <c r="AC42" s="16">
        <f t="shared" si="0"/>
        <v>104.96577830392748</v>
      </c>
      <c r="AD42" s="16">
        <f t="shared" si="0"/>
        <v>104.13654523714722</v>
      </c>
      <c r="AE42" s="16">
        <f t="shared" si="0"/>
        <v>105.53863173078263</v>
      </c>
      <c r="AF42" s="16">
        <f t="shared" si="0"/>
        <v>105.90538382957327</v>
      </c>
      <c r="AG42" s="16">
        <f t="shared" si="0"/>
        <v>105.46971634266693</v>
      </c>
      <c r="AH42" s="16">
        <f t="shared" si="0"/>
        <v>103.43798000226806</v>
      </c>
      <c r="AI42" s="16">
        <f t="shared" si="0"/>
        <v>105.35189463323647</v>
      </c>
      <c r="AJ42" s="16">
        <f t="shared" si="0"/>
        <v>105.17417028380616</v>
      </c>
    </row>
    <row r="43" spans="1:36" x14ac:dyDescent="0.3">
      <c r="A43" s="28" t="s">
        <v>126</v>
      </c>
      <c r="B43" s="16">
        <f>2*B25</f>
        <v>0.29953178779733741</v>
      </c>
      <c r="C43" s="16">
        <f t="shared" ref="C43:AJ43" si="1">2*C25</f>
        <v>0.31577424645871738</v>
      </c>
      <c r="D43" s="16">
        <f t="shared" si="1"/>
        <v>0.28713293513805305</v>
      </c>
      <c r="E43" s="16">
        <f t="shared" si="1"/>
        <v>0.27885974565374805</v>
      </c>
      <c r="F43" s="16">
        <f t="shared" si="1"/>
        <v>0.32455065560143276</v>
      </c>
      <c r="G43" s="16">
        <f t="shared" si="1"/>
        <v>0.35423615223338645</v>
      </c>
      <c r="H43" s="16">
        <f t="shared" si="1"/>
        <v>0.29247542616764749</v>
      </c>
      <c r="I43" s="16">
        <f t="shared" si="1"/>
        <v>0.28122035494736092</v>
      </c>
      <c r="J43" s="16">
        <f t="shared" si="1"/>
        <v>0.30250336133795291</v>
      </c>
      <c r="K43" s="16">
        <f t="shared" si="1"/>
        <v>0.2594473069908414</v>
      </c>
      <c r="L43" s="16">
        <f t="shared" si="1"/>
        <v>0.2969088145931929</v>
      </c>
      <c r="M43" s="16">
        <f t="shared" si="1"/>
        <v>0.28507437694380355</v>
      </c>
      <c r="N43" s="16">
        <f t="shared" si="1"/>
        <v>0.27340463465888243</v>
      </c>
      <c r="O43" s="16">
        <f t="shared" si="1"/>
        <v>0.2781384947743199</v>
      </c>
      <c r="P43" s="16">
        <f t="shared" si="1"/>
        <v>0.27422213368978998</v>
      </c>
      <c r="Q43" s="16">
        <f t="shared" si="1"/>
        <v>0.3567168906851213</v>
      </c>
      <c r="R43" s="16">
        <f t="shared" si="1"/>
        <v>0.28105266471195728</v>
      </c>
      <c r="S43" s="16">
        <f t="shared" si="1"/>
        <v>0.28084608195630323</v>
      </c>
      <c r="T43" s="16"/>
      <c r="U43" s="16">
        <f t="shared" si="1"/>
        <v>0.32091428933236771</v>
      </c>
      <c r="V43" s="16">
        <f t="shared" si="1"/>
        <v>0.32484747236048123</v>
      </c>
      <c r="W43" s="16">
        <f t="shared" si="1"/>
        <v>0.30103738840201955</v>
      </c>
      <c r="X43" s="16">
        <f t="shared" si="1"/>
        <v>0.36585526056153989</v>
      </c>
      <c r="Y43" s="16">
        <f t="shared" si="1"/>
        <v>0.31545761384144372</v>
      </c>
      <c r="Z43" s="16">
        <f t="shared" si="1"/>
        <v>0.29467021530467935</v>
      </c>
      <c r="AA43" s="16">
        <f t="shared" si="1"/>
        <v>0.32276223634121776</v>
      </c>
      <c r="AB43" s="16">
        <f t="shared" si="1"/>
        <v>0.40168866348654686</v>
      </c>
      <c r="AC43" s="16">
        <f t="shared" si="1"/>
        <v>0.29953178779733741</v>
      </c>
      <c r="AD43" s="16">
        <f t="shared" si="1"/>
        <v>0.31577424645871738</v>
      </c>
      <c r="AE43" s="16">
        <f t="shared" si="1"/>
        <v>0.28713293513805305</v>
      </c>
      <c r="AF43" s="16">
        <f t="shared" si="1"/>
        <v>0.27885974565374805</v>
      </c>
      <c r="AG43" s="16">
        <f t="shared" si="1"/>
        <v>0.32455065560143276</v>
      </c>
      <c r="AH43" s="16">
        <f t="shared" si="1"/>
        <v>0.35423615223338645</v>
      </c>
      <c r="AI43" s="16">
        <f t="shared" si="1"/>
        <v>0.29247542616764749</v>
      </c>
      <c r="AJ43" s="16">
        <f t="shared" si="1"/>
        <v>0.28122035494736092</v>
      </c>
    </row>
    <row r="44" spans="1:36" x14ac:dyDescent="0.3">
      <c r="A44" s="28" t="s">
        <v>127</v>
      </c>
      <c r="B44" s="16">
        <f>B27+B26+0.1-B25</f>
        <v>0.70346613716414419</v>
      </c>
      <c r="C44" s="16">
        <f t="shared" ref="C44:AJ44" si="2">C27+C26+0.1-C25</f>
        <v>0.5835602291277191</v>
      </c>
      <c r="D44" s="16">
        <f t="shared" si="2"/>
        <v>0.70816336419422488</v>
      </c>
      <c r="E44" s="16">
        <f t="shared" si="2"/>
        <v>0.66573050736347605</v>
      </c>
      <c r="F44" s="16">
        <f t="shared" si="2"/>
        <v>0.62002565291375655</v>
      </c>
      <c r="G44" s="16">
        <f t="shared" si="2"/>
        <v>0.7334677112767376</v>
      </c>
      <c r="H44" s="16">
        <f t="shared" si="2"/>
        <v>0.66842923280284317</v>
      </c>
      <c r="I44" s="16">
        <f t="shared" si="2"/>
        <v>0.7037175201367587</v>
      </c>
      <c r="J44" s="16">
        <f t="shared" si="2"/>
        <v>0.67961339330415427</v>
      </c>
      <c r="K44" s="16">
        <f t="shared" si="2"/>
        <v>0.71316795780282038</v>
      </c>
      <c r="L44" s="16">
        <f t="shared" si="2"/>
        <v>0.74453099810674794</v>
      </c>
      <c r="M44" s="16">
        <f t="shared" si="2"/>
        <v>0.73328874309751524</v>
      </c>
      <c r="N44" s="16">
        <f t="shared" si="2"/>
        <v>0.66143244827216785</v>
      </c>
      <c r="O44" s="16">
        <f t="shared" si="2"/>
        <v>0.70132202148048128</v>
      </c>
      <c r="P44" s="16">
        <f t="shared" si="2"/>
        <v>0.72784660120664402</v>
      </c>
      <c r="Q44" s="16">
        <f t="shared" si="2"/>
        <v>0.51226934859927631</v>
      </c>
      <c r="R44" s="16">
        <f t="shared" si="2"/>
        <v>0.61489593209753091</v>
      </c>
      <c r="S44" s="16">
        <f t="shared" si="2"/>
        <v>0.66826506795173524</v>
      </c>
      <c r="T44" s="16"/>
      <c r="U44" s="16">
        <f t="shared" si="2"/>
        <v>0.6146613733579902</v>
      </c>
      <c r="V44" s="16">
        <f t="shared" si="2"/>
        <v>0.65052282396194883</v>
      </c>
      <c r="W44" s="16">
        <f t="shared" si="2"/>
        <v>0.66568994851280627</v>
      </c>
      <c r="X44" s="16">
        <f t="shared" si="2"/>
        <v>0.75147140231505682</v>
      </c>
      <c r="Y44" s="16">
        <f t="shared" si="2"/>
        <v>0.66195885659566267</v>
      </c>
      <c r="Z44" s="16">
        <f t="shared" si="2"/>
        <v>0.7064827079220185</v>
      </c>
      <c r="AA44" s="16">
        <f t="shared" si="2"/>
        <v>0.72407142642585998</v>
      </c>
      <c r="AB44" s="16">
        <f t="shared" si="2"/>
        <v>0.62584368168369353</v>
      </c>
      <c r="AC44" s="16">
        <f t="shared" si="2"/>
        <v>0.70346613716414419</v>
      </c>
      <c r="AD44" s="16">
        <f t="shared" si="2"/>
        <v>0.5835602291277191</v>
      </c>
      <c r="AE44" s="16">
        <f t="shared" si="2"/>
        <v>0.70816336419422488</v>
      </c>
      <c r="AF44" s="16">
        <f t="shared" si="2"/>
        <v>0.66573050736347605</v>
      </c>
      <c r="AG44" s="16">
        <f t="shared" si="2"/>
        <v>0.62002565291375655</v>
      </c>
      <c r="AH44" s="16">
        <f t="shared" si="2"/>
        <v>0.7334677112767376</v>
      </c>
      <c r="AI44" s="16">
        <f t="shared" si="2"/>
        <v>0.66842923280284317</v>
      </c>
      <c r="AJ44" s="16">
        <f t="shared" si="2"/>
        <v>0.7037175201367587</v>
      </c>
    </row>
    <row r="45" spans="1:36" x14ac:dyDescent="0.3">
      <c r="A45" s="14" t="s">
        <v>128</v>
      </c>
      <c r="B45" s="16">
        <f>SUM(B42:B44)+B29</f>
        <v>4.2866271055075273</v>
      </c>
      <c r="C45" s="16">
        <f t="shared" ref="C45:AJ45" si="3">SUM(C42:C44)+C29</f>
        <v>4.2292248171915245</v>
      </c>
      <c r="D45" s="16">
        <f t="shared" si="3"/>
        <v>4.3100438416307441</v>
      </c>
      <c r="E45" s="16">
        <f t="shared" si="3"/>
        <v>4.2788358124008026</v>
      </c>
      <c r="F45" s="16">
        <f t="shared" si="3"/>
        <v>4.2685163897858276</v>
      </c>
      <c r="G45" s="16">
        <f t="shared" si="3"/>
        <v>4.1896829187134079</v>
      </c>
      <c r="H45" s="16">
        <f t="shared" si="3"/>
        <v>4.2297649008169413</v>
      </c>
      <c r="I45" s="16">
        <f t="shared" si="3"/>
        <v>4.3029594167691805</v>
      </c>
      <c r="J45" s="16">
        <f t="shared" si="3"/>
        <v>4.2939269399440425</v>
      </c>
      <c r="K45" s="16">
        <f t="shared" si="3"/>
        <v>4.264853188703901</v>
      </c>
      <c r="L45" s="16">
        <f t="shared" si="3"/>
        <v>4.2595428796885226</v>
      </c>
      <c r="M45" s="16">
        <f t="shared" si="3"/>
        <v>4.2631794027446759</v>
      </c>
      <c r="N45" s="16">
        <f t="shared" si="3"/>
        <v>4.2753627277650521</v>
      </c>
      <c r="O45" s="16">
        <f t="shared" si="3"/>
        <v>4.2920278103548313</v>
      </c>
      <c r="P45" s="16">
        <f t="shared" si="3"/>
        <v>4.29515042277463</v>
      </c>
      <c r="Q45" s="16">
        <f t="shared" si="3"/>
        <v>4.3103885851120589</v>
      </c>
      <c r="R45" s="16">
        <f t="shared" si="3"/>
        <v>4.291886235823549</v>
      </c>
      <c r="S45" s="16">
        <f t="shared" si="3"/>
        <v>4.2720828321041928</v>
      </c>
      <c r="T45" s="16"/>
      <c r="U45" s="16">
        <f t="shared" si="3"/>
        <v>106.90619761881268</v>
      </c>
      <c r="V45" s="16">
        <f t="shared" si="3"/>
        <v>106.36851997068507</v>
      </c>
      <c r="W45" s="16">
        <f t="shared" si="3"/>
        <v>106.01939276840136</v>
      </c>
      <c r="X45" s="16">
        <f t="shared" si="3"/>
        <v>106.64124940615226</v>
      </c>
      <c r="Y45" s="16">
        <f t="shared" si="3"/>
        <v>105.99885076668981</v>
      </c>
      <c r="Z45" s="16">
        <f t="shared" si="3"/>
        <v>106.58898933995863</v>
      </c>
      <c r="AA45" s="16">
        <f t="shared" si="3"/>
        <v>106.08433228900179</v>
      </c>
      <c r="AB45" s="16">
        <f t="shared" si="3"/>
        <v>105.49119405759298</v>
      </c>
      <c r="AC45" s="16">
        <f t="shared" si="3"/>
        <v>106.05009767536829</v>
      </c>
      <c r="AD45" s="16">
        <f t="shared" si="3"/>
        <v>105.11533845014473</v>
      </c>
      <c r="AE45" s="16">
        <f t="shared" si="3"/>
        <v>106.62645957279445</v>
      </c>
      <c r="AF45" s="16">
        <f t="shared" si="3"/>
        <v>106.9428436262619</v>
      </c>
      <c r="AG45" s="16">
        <f t="shared" si="3"/>
        <v>106.48664822691846</v>
      </c>
      <c r="AH45" s="16">
        <f t="shared" si="3"/>
        <v>104.61489803575292</v>
      </c>
      <c r="AI45" s="16">
        <f t="shared" si="3"/>
        <v>106.38130882024825</v>
      </c>
      <c r="AJ45" s="16">
        <f t="shared" si="3"/>
        <v>106.25422029199073</v>
      </c>
    </row>
    <row r="46" spans="1:36" x14ac:dyDescent="0.3">
      <c r="A46" s="28" t="s">
        <v>108</v>
      </c>
      <c r="B46" s="16">
        <f>B42/B45</f>
        <v>0.74704602365629957</v>
      </c>
      <c r="C46" s="16">
        <f t="shared" ref="C46:AJ46" si="4">C42/C45</f>
        <v>0.76856439293111167</v>
      </c>
      <c r="D46" s="16">
        <f t="shared" si="4"/>
        <v>0.74760631631991836</v>
      </c>
      <c r="E46" s="16">
        <f t="shared" si="4"/>
        <v>0.75753689971419347</v>
      </c>
      <c r="F46" s="16">
        <f t="shared" si="4"/>
        <v>0.76175987359800834</v>
      </c>
      <c r="G46" s="16">
        <f t="shared" si="4"/>
        <v>0.71909138320990673</v>
      </c>
      <c r="H46" s="16">
        <f t="shared" si="4"/>
        <v>0.75662614562502706</v>
      </c>
      <c r="I46" s="16">
        <f t="shared" si="4"/>
        <v>0.74899832799364241</v>
      </c>
      <c r="J46" s="16">
        <f t="shared" si="4"/>
        <v>0.75080927060050706</v>
      </c>
      <c r="K46" s="16">
        <f t="shared" si="4"/>
        <v>0.75040419068891806</v>
      </c>
      <c r="L46" s="16">
        <f t="shared" si="4"/>
        <v>0.73606732708063083</v>
      </c>
      <c r="M46" s="16">
        <f t="shared" si="4"/>
        <v>0.74197987743733584</v>
      </c>
      <c r="N46" s="16">
        <f t="shared" si="4"/>
        <v>0.76144145539536179</v>
      </c>
      <c r="O46" s="16">
        <f t="shared" si="4"/>
        <v>0.75341490113332865</v>
      </c>
      <c r="P46" s="16">
        <f t="shared" si="4"/>
        <v>0.74644579844726355</v>
      </c>
      <c r="Q46" s="16">
        <f t="shared" si="4"/>
        <v>0.78166130514585752</v>
      </c>
      <c r="R46" s="16">
        <f t="shared" si="4"/>
        <v>0.7711268761176886</v>
      </c>
      <c r="S46" s="16">
        <f t="shared" si="4"/>
        <v>0.75858494515801078</v>
      </c>
      <c r="T46" s="16"/>
      <c r="U46" s="16">
        <f t="shared" si="4"/>
        <v>0.99047762707267339</v>
      </c>
      <c r="V46" s="16">
        <f t="shared" si="4"/>
        <v>0.99003783856661487</v>
      </c>
      <c r="W46" s="16">
        <f t="shared" si="4"/>
        <v>0.99009360259682544</v>
      </c>
      <c r="X46" s="16">
        <f t="shared" si="4"/>
        <v>0.9886856076051026</v>
      </c>
      <c r="Y46" s="16">
        <f t="shared" si="4"/>
        <v>0.98998349390114271</v>
      </c>
      <c r="Z46" s="16">
        <f t="shared" si="4"/>
        <v>0.98995131771858835</v>
      </c>
      <c r="AA46" s="16">
        <f t="shared" si="4"/>
        <v>0.98934430648940275</v>
      </c>
      <c r="AB46" s="16">
        <f t="shared" si="4"/>
        <v>0.98944952980889045</v>
      </c>
      <c r="AC46" s="16">
        <f t="shared" si="4"/>
        <v>0.98977540431164868</v>
      </c>
      <c r="AD46" s="16">
        <f t="shared" si="4"/>
        <v>0.99068838832249251</v>
      </c>
      <c r="AE46" s="16">
        <f t="shared" si="4"/>
        <v>0.98979776833658106</v>
      </c>
      <c r="AF46" s="16">
        <f t="shared" si="4"/>
        <v>0.99029893201349406</v>
      </c>
      <c r="AG46" s="16">
        <f t="shared" si="4"/>
        <v>0.99045014655654773</v>
      </c>
      <c r="AH46" s="16">
        <f t="shared" si="4"/>
        <v>0.98874999588411749</v>
      </c>
      <c r="AI46" s="16">
        <f t="shared" si="4"/>
        <v>0.99032335474692101</v>
      </c>
      <c r="AJ46" s="16">
        <f t="shared" si="4"/>
        <v>0.98983522720117323</v>
      </c>
    </row>
    <row r="47" spans="1:36" x14ac:dyDescent="0.3">
      <c r="A47" s="28" t="s">
        <v>109</v>
      </c>
      <c r="B47" s="16">
        <f>B44/B45</f>
        <v>0.16410714527986808</v>
      </c>
      <c r="C47" s="16">
        <f t="shared" ref="C47:AJ47" si="5">C44/C45</f>
        <v>0.13798278747338866</v>
      </c>
      <c r="D47" s="16">
        <f t="shared" si="5"/>
        <v>0.16430537373055695</v>
      </c>
      <c r="E47" s="16">
        <f t="shared" si="5"/>
        <v>0.15558683168773957</v>
      </c>
      <c r="F47" s="16">
        <f t="shared" si="5"/>
        <v>0.14525553993359888</v>
      </c>
      <c r="G47" s="16">
        <f t="shared" si="5"/>
        <v>0.17506520791840141</v>
      </c>
      <c r="H47" s="16">
        <f t="shared" si="5"/>
        <v>0.15802987836835614</v>
      </c>
      <c r="I47" s="16">
        <f t="shared" si="5"/>
        <v>0.16354268120547036</v>
      </c>
      <c r="J47" s="16">
        <f t="shared" si="5"/>
        <v>0.15827316179557793</v>
      </c>
      <c r="K47" s="16">
        <f t="shared" si="5"/>
        <v>0.16721981419940832</v>
      </c>
      <c r="L47" s="16">
        <f t="shared" si="5"/>
        <v>0.17479129078780198</v>
      </c>
      <c r="M47" s="16">
        <f t="shared" si="5"/>
        <v>0.17200513368623824</v>
      </c>
      <c r="N47" s="16">
        <f t="shared" si="5"/>
        <v>0.15470791378160609</v>
      </c>
      <c r="O47" s="16">
        <f t="shared" si="5"/>
        <v>0.16340108975726825</v>
      </c>
      <c r="P47" s="16">
        <f t="shared" si="5"/>
        <v>0.16945776738046381</v>
      </c>
      <c r="Q47" s="16">
        <f t="shared" si="5"/>
        <v>0.11884528238791228</v>
      </c>
      <c r="R47" s="16">
        <f t="shared" si="5"/>
        <v>0.14326939212999468</v>
      </c>
      <c r="S47" s="16">
        <f t="shared" si="5"/>
        <v>0.15642605591113612</v>
      </c>
      <c r="T47" s="16"/>
      <c r="U47" s="16">
        <f t="shared" si="5"/>
        <v>5.7495391946278144E-3</v>
      </c>
      <c r="V47" s="16">
        <f t="shared" si="5"/>
        <v>6.1157457501639723E-3</v>
      </c>
      <c r="W47" s="16">
        <f t="shared" si="5"/>
        <v>6.2789451168334971E-3</v>
      </c>
      <c r="X47" s="16">
        <f t="shared" si="5"/>
        <v>7.0467235380280869E-3</v>
      </c>
      <c r="Y47" s="16">
        <f t="shared" si="5"/>
        <v>6.2449625803271775E-3</v>
      </c>
      <c r="Z47" s="16">
        <f t="shared" si="5"/>
        <v>6.6281021360352519E-3</v>
      </c>
      <c r="AA47" s="16">
        <f t="shared" si="5"/>
        <v>6.8254322839427202E-3</v>
      </c>
      <c r="AB47" s="16">
        <f t="shared" si="5"/>
        <v>5.9326627902421296E-3</v>
      </c>
      <c r="AC47" s="16">
        <f t="shared" si="5"/>
        <v>6.633337946727178E-3</v>
      </c>
      <c r="AD47" s="16">
        <f t="shared" si="5"/>
        <v>5.5516182293842541E-3</v>
      </c>
      <c r="AE47" s="16">
        <f t="shared" si="5"/>
        <v>6.6415350095232039E-3</v>
      </c>
      <c r="AF47" s="16">
        <f t="shared" si="5"/>
        <v>6.2251057180603428E-3</v>
      </c>
      <c r="AG47" s="16">
        <f t="shared" si="5"/>
        <v>5.822567084584244E-3</v>
      </c>
      <c r="AH47" s="16">
        <f t="shared" si="5"/>
        <v>7.0111210262430272E-3</v>
      </c>
      <c r="AI47" s="16">
        <f t="shared" si="5"/>
        <v>6.2833334183947983E-3</v>
      </c>
      <c r="AJ47" s="16">
        <f t="shared" si="5"/>
        <v>6.6229606523196495E-3</v>
      </c>
    </row>
    <row r="48" spans="1:36" x14ac:dyDescent="0.3">
      <c r="A48" s="28" t="s">
        <v>110</v>
      </c>
      <c r="B48" s="16">
        <f>B43/B45</f>
        <v>6.9875867535222305E-2</v>
      </c>
      <c r="C48" s="16">
        <f t="shared" ref="C48:AJ48" si="6">C43/C45</f>
        <v>7.4664805043022434E-2</v>
      </c>
      <c r="D48" s="16">
        <f t="shared" si="6"/>
        <v>6.6619492907388556E-2</v>
      </c>
      <c r="E48" s="16">
        <f t="shared" si="6"/>
        <v>6.5171873350588619E-2</v>
      </c>
      <c r="F48" s="16">
        <f t="shared" si="6"/>
        <v>7.6033597148192522E-2</v>
      </c>
      <c r="G48" s="16">
        <f t="shared" si="6"/>
        <v>8.4549632777978181E-2</v>
      </c>
      <c r="H48" s="16">
        <f t="shared" si="6"/>
        <v>6.9146969873233016E-2</v>
      </c>
      <c r="I48" s="16">
        <f t="shared" si="6"/>
        <v>6.5355102781450694E-2</v>
      </c>
      <c r="J48" s="16">
        <f t="shared" si="6"/>
        <v>7.0449116989842187E-2</v>
      </c>
      <c r="K48" s="16">
        <f t="shared" si="6"/>
        <v>6.0833819011173997E-2</v>
      </c>
      <c r="L48" s="16">
        <f t="shared" si="6"/>
        <v>6.9704384479609763E-2</v>
      </c>
      <c r="M48" s="16">
        <f t="shared" si="6"/>
        <v>6.6868960935650493E-2</v>
      </c>
      <c r="N48" s="16">
        <f t="shared" si="6"/>
        <v>6.3948874532525304E-2</v>
      </c>
      <c r="O48" s="16">
        <f t="shared" si="6"/>
        <v>6.4803516441177392E-2</v>
      </c>
      <c r="P48" s="16">
        <f t="shared" si="6"/>
        <v>6.3844593715682921E-2</v>
      </c>
      <c r="Q48" s="16">
        <f t="shared" si="6"/>
        <v>8.2757478506046936E-2</v>
      </c>
      <c r="R48" s="16">
        <f t="shared" si="6"/>
        <v>6.5484649235588943E-2</v>
      </c>
      <c r="S48" s="16">
        <f t="shared" si="6"/>
        <v>6.5739849388166918E-2</v>
      </c>
      <c r="T48" s="16"/>
      <c r="U48" s="16">
        <f t="shared" si="6"/>
        <v>3.0018305437878113E-3</v>
      </c>
      <c r="V48" s="16">
        <f t="shared" si="6"/>
        <v>3.0539813137383924E-3</v>
      </c>
      <c r="W48" s="16">
        <f t="shared" si="6"/>
        <v>2.8394558819973027E-3</v>
      </c>
      <c r="X48" s="16">
        <f t="shared" si="6"/>
        <v>3.4307105608651399E-3</v>
      </c>
      <c r="Y48" s="16">
        <f t="shared" si="6"/>
        <v>2.9760474907014407E-3</v>
      </c>
      <c r="Z48" s="16">
        <f t="shared" si="6"/>
        <v>2.7645464801701789E-3</v>
      </c>
      <c r="AA48" s="16">
        <f t="shared" si="6"/>
        <v>3.0425061776505132E-3</v>
      </c>
      <c r="AB48" s="16">
        <f t="shared" si="6"/>
        <v>3.8077933146461939E-3</v>
      </c>
      <c r="AC48" s="16">
        <f t="shared" si="6"/>
        <v>2.8244366989103502E-3</v>
      </c>
      <c r="AD48" s="16">
        <f t="shared" si="6"/>
        <v>3.0040739164673507E-3</v>
      </c>
      <c r="AE48" s="16">
        <f t="shared" si="6"/>
        <v>2.6928863275444861E-3</v>
      </c>
      <c r="AF48" s="16">
        <f t="shared" si="6"/>
        <v>2.6075587313564626E-3</v>
      </c>
      <c r="AG48" s="16">
        <f t="shared" si="6"/>
        <v>3.0478060959326027E-3</v>
      </c>
      <c r="AH48" s="16">
        <f t="shared" si="6"/>
        <v>3.386096616108383E-3</v>
      </c>
      <c r="AI48" s="16">
        <f t="shared" si="6"/>
        <v>2.749312162175417E-3</v>
      </c>
      <c r="AJ48" s="16">
        <f t="shared" si="6"/>
        <v>2.6466746843048345E-3</v>
      </c>
    </row>
    <row r="49" spans="1:82" x14ac:dyDescent="0.3">
      <c r="B49" s="16">
        <f>SUM(B46:B48)</f>
        <v>0.98102903647138995</v>
      </c>
      <c r="C49" s="16">
        <f t="shared" ref="C49:K49" si="7">SUM(C46:C48)</f>
        <v>0.98121198544752275</v>
      </c>
      <c r="D49" s="16">
        <f t="shared" si="7"/>
        <v>0.9785311829578639</v>
      </c>
      <c r="E49" s="16">
        <f t="shared" si="7"/>
        <v>0.97829560475252164</v>
      </c>
      <c r="F49" s="16">
        <f t="shared" si="7"/>
        <v>0.98304901067979977</v>
      </c>
      <c r="G49" s="16">
        <f t="shared" si="7"/>
        <v>0.97870622390628637</v>
      </c>
      <c r="H49" s="16">
        <f t="shared" si="7"/>
        <v>0.98380299386661618</v>
      </c>
      <c r="I49" s="16">
        <f t="shared" si="7"/>
        <v>0.97789611198056348</v>
      </c>
      <c r="J49" s="16">
        <f t="shared" si="7"/>
        <v>0.97953154938592712</v>
      </c>
      <c r="K49" s="16">
        <f t="shared" si="7"/>
        <v>0.97845782389950042</v>
      </c>
      <c r="L49" s="16"/>
      <c r="M49" s="16"/>
      <c r="N49" s="16"/>
      <c r="O49" s="16"/>
      <c r="P49" s="16"/>
      <c r="Q49" s="16"/>
      <c r="R49" s="16"/>
      <c r="S49" s="16"/>
      <c r="U49" s="16"/>
      <c r="V49" s="16"/>
      <c r="W49" s="16"/>
      <c r="X49" s="16"/>
      <c r="Y49" s="16"/>
      <c r="Z49" s="16"/>
      <c r="AA49" s="16"/>
      <c r="AB49" s="16"/>
      <c r="AC49" s="16"/>
      <c r="AD49" s="16"/>
      <c r="AE49" s="16"/>
      <c r="AF49" s="16"/>
      <c r="AG49" s="16"/>
      <c r="AH49" s="16"/>
      <c r="AI49" s="16"/>
      <c r="AJ49" s="16"/>
    </row>
    <row r="50" spans="1:82" x14ac:dyDescent="0.3">
      <c r="B50" s="16"/>
      <c r="C50" s="16"/>
      <c r="D50" s="16"/>
      <c r="E50" s="16"/>
      <c r="F50" s="16"/>
      <c r="G50" s="16"/>
      <c r="H50" s="16"/>
      <c r="I50" s="16"/>
      <c r="J50" s="16"/>
      <c r="K50" s="16"/>
      <c r="L50" s="16"/>
      <c r="M50" s="16"/>
      <c r="N50" s="16"/>
      <c r="O50" s="16"/>
      <c r="P50" s="16"/>
      <c r="Q50" s="16"/>
      <c r="R50" s="16"/>
      <c r="S50" s="16"/>
      <c r="U50" s="16"/>
      <c r="V50" s="16"/>
      <c r="W50" s="16"/>
      <c r="X50" s="16"/>
      <c r="Y50" s="16"/>
      <c r="Z50" s="16"/>
      <c r="AA50" s="16"/>
      <c r="AB50" s="16"/>
      <c r="AC50" s="16"/>
      <c r="AD50" s="16"/>
      <c r="AE50" s="16"/>
      <c r="AF50" s="16"/>
      <c r="AG50" s="16"/>
      <c r="AH50" s="16"/>
      <c r="AI50" s="16"/>
      <c r="AJ50" s="16"/>
    </row>
    <row r="51" spans="1:82" x14ac:dyDescent="0.3">
      <c r="B51" s="68" t="s">
        <v>473</v>
      </c>
      <c r="C51" s="68"/>
      <c r="D51" s="68"/>
      <c r="E51" s="68"/>
      <c r="F51" s="68"/>
      <c r="G51" s="68"/>
      <c r="H51" s="68"/>
      <c r="I51" s="68"/>
      <c r="J51" s="68"/>
      <c r="K51" s="68"/>
      <c r="L51" s="68"/>
      <c r="M51" s="68"/>
      <c r="N51" s="68"/>
      <c r="O51" s="68"/>
      <c r="P51" s="68"/>
      <c r="Q51" s="68"/>
      <c r="R51" s="68"/>
      <c r="S51" s="68"/>
      <c r="U51" s="68" t="s">
        <v>474</v>
      </c>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row>
    <row r="52" spans="1:82" x14ac:dyDescent="0.3">
      <c r="A52" s="27" t="s">
        <v>121</v>
      </c>
      <c r="B52" s="19" t="s">
        <v>410</v>
      </c>
      <c r="C52" s="19" t="s">
        <v>411</v>
      </c>
      <c r="D52" s="19" t="s">
        <v>412</v>
      </c>
      <c r="E52" s="19" t="s">
        <v>413</v>
      </c>
      <c r="F52" s="19" t="s">
        <v>414</v>
      </c>
      <c r="G52" s="19" t="s">
        <v>415</v>
      </c>
      <c r="H52" s="19" t="s">
        <v>416</v>
      </c>
      <c r="I52" s="19" t="s">
        <v>417</v>
      </c>
      <c r="J52" s="19" t="s">
        <v>418</v>
      </c>
      <c r="K52" s="19" t="s">
        <v>419</v>
      </c>
      <c r="L52" s="19" t="s">
        <v>420</v>
      </c>
      <c r="M52" s="19" t="s">
        <v>421</v>
      </c>
      <c r="N52" s="19" t="s">
        <v>422</v>
      </c>
      <c r="O52" s="19" t="s">
        <v>423</v>
      </c>
      <c r="P52" s="19" t="s">
        <v>424</v>
      </c>
      <c r="Q52" s="19" t="s">
        <v>425</v>
      </c>
      <c r="R52" s="19" t="s">
        <v>426</v>
      </c>
      <c r="S52" s="19" t="s">
        <v>427</v>
      </c>
      <c r="U52" s="19" t="s">
        <v>410</v>
      </c>
      <c r="V52" s="19" t="s">
        <v>411</v>
      </c>
      <c r="W52" s="19" t="s">
        <v>412</v>
      </c>
      <c r="X52" s="19" t="s">
        <v>413</v>
      </c>
      <c r="Y52" s="19" t="s">
        <v>414</v>
      </c>
      <c r="Z52" s="19" t="s">
        <v>415</v>
      </c>
      <c r="AA52" s="19" t="s">
        <v>416</v>
      </c>
      <c r="AB52" s="19" t="s">
        <v>417</v>
      </c>
      <c r="AC52" s="19" t="s">
        <v>418</v>
      </c>
      <c r="AD52" s="19" t="s">
        <v>419</v>
      </c>
      <c r="AE52" s="19" t="s">
        <v>420</v>
      </c>
      <c r="AF52" s="19" t="s">
        <v>421</v>
      </c>
      <c r="AG52" s="19" t="s">
        <v>422</v>
      </c>
      <c r="AH52" s="19" t="s">
        <v>423</v>
      </c>
      <c r="AI52" s="19" t="s">
        <v>424</v>
      </c>
      <c r="AJ52" s="19" t="s">
        <v>425</v>
      </c>
      <c r="AK52" s="19" t="s">
        <v>426</v>
      </c>
      <c r="AL52" s="19" t="s">
        <v>427</v>
      </c>
      <c r="AM52" s="19" t="s">
        <v>429</v>
      </c>
      <c r="AN52" s="19" t="s">
        <v>430</v>
      </c>
      <c r="AO52" s="19" t="s">
        <v>431</v>
      </c>
      <c r="AP52" s="19" t="s">
        <v>432</v>
      </c>
      <c r="AQ52" s="19" t="s">
        <v>433</v>
      </c>
      <c r="AR52" s="19" t="s">
        <v>434</v>
      </c>
      <c r="AS52" s="19" t="s">
        <v>435</v>
      </c>
      <c r="AT52" s="19" t="s">
        <v>436</v>
      </c>
      <c r="AU52" s="19" t="s">
        <v>437</v>
      </c>
      <c r="AV52" s="19" t="s">
        <v>438</v>
      </c>
      <c r="AW52" s="19" t="s">
        <v>439</v>
      </c>
      <c r="AX52" s="19" t="s">
        <v>440</v>
      </c>
      <c r="AY52" s="19" t="s">
        <v>441</v>
      </c>
      <c r="AZ52" s="19" t="s">
        <v>442</v>
      </c>
      <c r="BA52" s="19" t="s">
        <v>443</v>
      </c>
      <c r="BB52" s="19" t="s">
        <v>444</v>
      </c>
      <c r="BC52" s="19" t="s">
        <v>445</v>
      </c>
      <c r="BD52" s="19" t="s">
        <v>446</v>
      </c>
      <c r="BE52" s="19" t="s">
        <v>447</v>
      </c>
      <c r="BF52" s="19" t="s">
        <v>448</v>
      </c>
      <c r="BG52" s="19" t="s">
        <v>449</v>
      </c>
      <c r="BH52" s="19" t="s">
        <v>450</v>
      </c>
      <c r="BI52" s="19" t="s">
        <v>451</v>
      </c>
      <c r="BJ52" s="19" t="s">
        <v>452</v>
      </c>
      <c r="BK52" s="19" t="s">
        <v>453</v>
      </c>
      <c r="BL52" s="19" t="s">
        <v>454</v>
      </c>
      <c r="BM52" s="19" t="s">
        <v>455</v>
      </c>
      <c r="BN52" s="19" t="s">
        <v>456</v>
      </c>
      <c r="BO52" s="19" t="s">
        <v>457</v>
      </c>
      <c r="BP52" s="19" t="s">
        <v>458</v>
      </c>
      <c r="BQ52" s="19" t="s">
        <v>459</v>
      </c>
      <c r="BR52" s="19" t="s">
        <v>460</v>
      </c>
      <c r="BS52" s="19" t="s">
        <v>461</v>
      </c>
      <c r="BT52" s="19" t="s">
        <v>462</v>
      </c>
      <c r="BU52" s="19" t="s">
        <v>463</v>
      </c>
      <c r="BV52" s="19" t="s">
        <v>464</v>
      </c>
      <c r="BW52" s="19" t="s">
        <v>465</v>
      </c>
      <c r="BX52" s="19" t="s">
        <v>466</v>
      </c>
      <c r="BY52" s="19" t="s">
        <v>467</v>
      </c>
      <c r="BZ52" s="19" t="s">
        <v>468</v>
      </c>
      <c r="CA52" s="19" t="s">
        <v>469</v>
      </c>
      <c r="CB52" s="19" t="s">
        <v>470</v>
      </c>
      <c r="CC52" s="19" t="s">
        <v>471</v>
      </c>
      <c r="CD52" s="19"/>
    </row>
    <row r="53" spans="1:82" x14ac:dyDescent="0.3">
      <c r="A53" s="27" t="s">
        <v>122</v>
      </c>
      <c r="B53" s="19">
        <v>3.7195900000000002</v>
      </c>
      <c r="C53" s="19">
        <v>3.7958339999999997</v>
      </c>
      <c r="D53" s="19">
        <v>3.7300759999999999</v>
      </c>
      <c r="E53" s="19">
        <v>3.7165520000000001</v>
      </c>
      <c r="F53" s="19">
        <v>3.7361519999999997</v>
      </c>
      <c r="G53" s="19">
        <v>3.6676500000000001</v>
      </c>
      <c r="H53" s="19">
        <v>3.6180620000000001</v>
      </c>
      <c r="I53" s="19">
        <v>3.6791160000000001</v>
      </c>
      <c r="J53" s="19">
        <v>3.66079</v>
      </c>
      <c r="K53" s="19">
        <v>3.6519699999999999</v>
      </c>
      <c r="L53" s="19">
        <v>3.2829999999999999</v>
      </c>
      <c r="M53" s="19">
        <v>3.1286499999999999</v>
      </c>
      <c r="N53" s="19">
        <v>3.2372339999999999</v>
      </c>
      <c r="O53" s="19">
        <v>3.253012</v>
      </c>
      <c r="P53" s="19">
        <v>3.3348419999999996</v>
      </c>
      <c r="Q53" s="19">
        <v>3.3436620000000001</v>
      </c>
      <c r="R53" s="19">
        <v>3.2804519999999999</v>
      </c>
      <c r="S53" s="19">
        <v>3.236548</v>
      </c>
      <c r="U53" s="19">
        <v>3.3436620000000001</v>
      </c>
      <c r="V53" s="19">
        <v>3.2804519999999999</v>
      </c>
      <c r="W53" s="19">
        <v>3.236548</v>
      </c>
      <c r="X53" s="19">
        <v>3.3434660000000003</v>
      </c>
      <c r="Y53" s="19">
        <v>3.3322940000000001</v>
      </c>
      <c r="Z53" s="19">
        <v>3.4483259999999998</v>
      </c>
      <c r="AA53" s="19">
        <v>3.3662019999999999</v>
      </c>
      <c r="AB53" s="19">
        <v>3.3271979999999997</v>
      </c>
      <c r="AC53" s="19">
        <v>3.6765679999999996</v>
      </c>
      <c r="AD53" s="19">
        <v>3.6625539999999996</v>
      </c>
      <c r="AE53" s="19">
        <v>3.7301739999999999</v>
      </c>
      <c r="AF53" s="19">
        <v>3.765552</v>
      </c>
      <c r="AG53" s="19">
        <v>3.6833300000000002</v>
      </c>
      <c r="AH53" s="19">
        <v>3.731252</v>
      </c>
      <c r="AI53" s="19">
        <v>3.7162579999999998</v>
      </c>
      <c r="AJ53" s="19">
        <v>3.709006</v>
      </c>
      <c r="AK53" s="19">
        <v>3.7288019999999999</v>
      </c>
      <c r="AL53" s="19">
        <v>3.7898559999999999</v>
      </c>
      <c r="AM53" s="19">
        <v>3.7085159999999999</v>
      </c>
      <c r="AN53" s="19">
        <v>3.7927960000000001</v>
      </c>
      <c r="AO53" s="19">
        <v>3.3106360000000001</v>
      </c>
      <c r="AP53" s="19">
        <v>3.3428779999999998</v>
      </c>
      <c r="AQ53" s="19">
        <v>3.2551679999999998</v>
      </c>
      <c r="AR53" s="19">
        <v>3.3979539999999999</v>
      </c>
      <c r="AS53" s="19">
        <v>3.2931919999999999</v>
      </c>
      <c r="AT53" s="19">
        <v>3.3073039999999998</v>
      </c>
      <c r="AU53" s="19">
        <v>3.2713379999999996</v>
      </c>
      <c r="AV53" s="19">
        <v>3.6496179999999998</v>
      </c>
      <c r="AW53" s="19">
        <v>3.7277239999999998</v>
      </c>
      <c r="AX53" s="19">
        <v>3.6960700000000002</v>
      </c>
      <c r="AY53" s="19">
        <v>3.7911299999999999</v>
      </c>
      <c r="AZ53" s="19">
        <v>3.7447759999999999</v>
      </c>
      <c r="BA53" s="19">
        <v>3.7783899999999999</v>
      </c>
      <c r="BB53" s="19">
        <v>3.8072019999999998</v>
      </c>
      <c r="BC53" s="19">
        <v>3.7901500000000001</v>
      </c>
      <c r="BD53" s="19">
        <v>3.8314080000000001</v>
      </c>
      <c r="BE53" s="19">
        <v>3.80681</v>
      </c>
      <c r="BF53" s="19">
        <v>3.4010899999999999</v>
      </c>
      <c r="BG53" s="19">
        <v>3.2728079999999999</v>
      </c>
      <c r="BH53" s="19">
        <v>3.3097539999999999</v>
      </c>
      <c r="BI53" s="19">
        <v>3.2886839999999999</v>
      </c>
      <c r="BJ53" s="19">
        <v>3.2749640000000002</v>
      </c>
      <c r="BK53" s="19">
        <v>3.3161239999999998</v>
      </c>
      <c r="BL53" s="19">
        <v>3.2436039999999999</v>
      </c>
      <c r="BM53" s="19">
        <v>3.3633599999999997</v>
      </c>
      <c r="BN53" s="19">
        <v>3.290546</v>
      </c>
      <c r="BO53" s="19">
        <v>3.2687900000000001</v>
      </c>
      <c r="BP53" s="19">
        <v>3.3217099999999999</v>
      </c>
      <c r="BQ53" s="19">
        <v>3.2690839999999999</v>
      </c>
      <c r="BR53" s="19">
        <v>3.1972499999999999</v>
      </c>
      <c r="BS53" s="19">
        <v>3.2512479999999999</v>
      </c>
      <c r="BT53" s="19">
        <v>3.2768260000000002</v>
      </c>
      <c r="BU53" s="19">
        <v>3.2830979999999998</v>
      </c>
      <c r="BV53" s="19">
        <v>3.2920159999999998</v>
      </c>
      <c r="BW53" s="19">
        <v>3.3806080000000001</v>
      </c>
      <c r="BX53" s="19">
        <v>3.3742379999999996</v>
      </c>
      <c r="BY53" s="19">
        <v>3.3163199999999997</v>
      </c>
      <c r="BZ53" s="19">
        <v>3.3543440000000002</v>
      </c>
      <c r="CA53" s="19">
        <v>3.3742379999999996</v>
      </c>
      <c r="CB53" s="19">
        <v>3.3163199999999997</v>
      </c>
      <c r="CC53" s="19">
        <v>3.3543440000000002</v>
      </c>
      <c r="CD53" s="27"/>
    </row>
    <row r="54" spans="1:82" x14ac:dyDescent="0.3">
      <c r="A54" s="27" t="s">
        <v>3</v>
      </c>
      <c r="B54" s="19" t="s">
        <v>477</v>
      </c>
      <c r="C54" s="19" t="s">
        <v>477</v>
      </c>
      <c r="D54" s="19" t="s">
        <v>477</v>
      </c>
      <c r="E54" s="19">
        <v>4.1846000000000001E-2</v>
      </c>
      <c r="F54" s="19" t="s">
        <v>477</v>
      </c>
      <c r="G54" s="19" t="s">
        <v>477</v>
      </c>
      <c r="H54" s="19" t="s">
        <v>477</v>
      </c>
      <c r="I54" s="19" t="s">
        <v>477</v>
      </c>
      <c r="J54" s="19" t="s">
        <v>477</v>
      </c>
      <c r="K54" s="19" t="s">
        <v>477</v>
      </c>
      <c r="L54" s="19" t="s">
        <v>477</v>
      </c>
      <c r="M54" s="19" t="s">
        <v>477</v>
      </c>
      <c r="N54" s="19" t="s">
        <v>477</v>
      </c>
      <c r="O54" s="19" t="s">
        <v>477</v>
      </c>
      <c r="P54" s="19" t="s">
        <v>477</v>
      </c>
      <c r="Q54" s="19" t="s">
        <v>477</v>
      </c>
      <c r="R54" s="19" t="s">
        <v>477</v>
      </c>
      <c r="S54" s="19" t="s">
        <v>477</v>
      </c>
      <c r="T54" s="19"/>
      <c r="U54" s="19" t="s">
        <v>477</v>
      </c>
      <c r="V54" s="19" t="s">
        <v>477</v>
      </c>
      <c r="W54" s="19" t="s">
        <v>477</v>
      </c>
      <c r="X54" s="19" t="s">
        <v>477</v>
      </c>
      <c r="Y54" s="19" t="s">
        <v>477</v>
      </c>
      <c r="Z54" s="19" t="s">
        <v>477</v>
      </c>
      <c r="AA54" s="19" t="s">
        <v>477</v>
      </c>
      <c r="AB54" s="19" t="s">
        <v>477</v>
      </c>
      <c r="AC54" s="19" t="s">
        <v>477</v>
      </c>
      <c r="AD54" s="19" t="s">
        <v>477</v>
      </c>
      <c r="AE54" s="19" t="s">
        <v>477</v>
      </c>
      <c r="AF54" s="19" t="s">
        <v>477</v>
      </c>
      <c r="AG54" s="19" t="s">
        <v>477</v>
      </c>
      <c r="AH54" s="19" t="s">
        <v>477</v>
      </c>
      <c r="AI54" s="19" t="s">
        <v>477</v>
      </c>
      <c r="AJ54" s="19" t="s">
        <v>477</v>
      </c>
      <c r="AK54" s="19" t="s">
        <v>477</v>
      </c>
      <c r="AL54" s="19" t="s">
        <v>477</v>
      </c>
      <c r="AM54" s="19" t="s">
        <v>477</v>
      </c>
      <c r="AN54" s="19" t="s">
        <v>477</v>
      </c>
      <c r="AO54" s="19">
        <v>3.6455999999999995E-2</v>
      </c>
      <c r="AP54" s="19" t="s">
        <v>477</v>
      </c>
      <c r="AQ54" s="19" t="s">
        <v>477</v>
      </c>
      <c r="AR54" s="19" t="s">
        <v>477</v>
      </c>
      <c r="AS54" s="19" t="s">
        <v>477</v>
      </c>
      <c r="AT54" s="19" t="s">
        <v>477</v>
      </c>
      <c r="AU54" s="19" t="s">
        <v>477</v>
      </c>
      <c r="AV54" s="19" t="s">
        <v>477</v>
      </c>
      <c r="AW54" s="19" t="s">
        <v>477</v>
      </c>
      <c r="AX54" s="19" t="s">
        <v>477</v>
      </c>
      <c r="AY54" s="19" t="s">
        <v>477</v>
      </c>
      <c r="AZ54" s="19" t="s">
        <v>477</v>
      </c>
      <c r="BA54" s="19" t="s">
        <v>477</v>
      </c>
      <c r="BB54" s="19" t="s">
        <v>477</v>
      </c>
      <c r="BC54" s="19" t="s">
        <v>477</v>
      </c>
      <c r="BD54" s="19" t="s">
        <v>477</v>
      </c>
      <c r="BE54" s="19" t="s">
        <v>477</v>
      </c>
      <c r="BF54" s="19" t="s">
        <v>477</v>
      </c>
      <c r="BG54" s="19" t="s">
        <v>477</v>
      </c>
      <c r="BH54" s="19" t="s">
        <v>477</v>
      </c>
      <c r="BI54" s="19" t="s">
        <v>477</v>
      </c>
      <c r="BJ54" s="19" t="s">
        <v>477</v>
      </c>
      <c r="BK54" s="19" t="s">
        <v>477</v>
      </c>
      <c r="BL54" s="19" t="s">
        <v>477</v>
      </c>
      <c r="BM54" s="19" t="s">
        <v>477</v>
      </c>
      <c r="BN54" s="19" t="s">
        <v>477</v>
      </c>
      <c r="BO54" s="19" t="s">
        <v>477</v>
      </c>
      <c r="BP54" s="19" t="s">
        <v>477</v>
      </c>
      <c r="BQ54" s="19" t="s">
        <v>477</v>
      </c>
      <c r="BR54" s="19" t="s">
        <v>477</v>
      </c>
      <c r="BS54" s="19" t="s">
        <v>477</v>
      </c>
      <c r="BT54" s="19" t="s">
        <v>477</v>
      </c>
      <c r="BU54" s="19" t="s">
        <v>477</v>
      </c>
      <c r="BV54" s="19" t="s">
        <v>477</v>
      </c>
      <c r="BW54" s="19" t="s">
        <v>477</v>
      </c>
      <c r="BX54" s="19" t="s">
        <v>477</v>
      </c>
      <c r="BY54" s="19" t="s">
        <v>477</v>
      </c>
      <c r="BZ54" s="19" t="s">
        <v>477</v>
      </c>
      <c r="CA54" s="19" t="s">
        <v>477</v>
      </c>
      <c r="CB54" s="19" t="s">
        <v>477</v>
      </c>
      <c r="CC54" s="19" t="s">
        <v>477</v>
      </c>
      <c r="CD54" s="27"/>
    </row>
    <row r="55" spans="1:82" x14ac:dyDescent="0.3">
      <c r="A55" s="27" t="s">
        <v>6</v>
      </c>
      <c r="B55" s="19">
        <v>0.85926400000000003</v>
      </c>
      <c r="C55" s="19">
        <v>0.85436400000000001</v>
      </c>
      <c r="D55" s="19">
        <v>0.84525000000000006</v>
      </c>
      <c r="E55" s="19">
        <v>0.87180799999999992</v>
      </c>
      <c r="F55" s="19">
        <v>0.86592800000000003</v>
      </c>
      <c r="G55" s="19">
        <v>0.84525000000000006</v>
      </c>
      <c r="H55" s="19">
        <v>0.84142800000000006</v>
      </c>
      <c r="I55" s="19">
        <v>0.88082400000000005</v>
      </c>
      <c r="J55" s="19">
        <v>0.86416400000000004</v>
      </c>
      <c r="K55" s="19">
        <v>0.83378399999999997</v>
      </c>
      <c r="L55" s="19">
        <v>0.82868799999999998</v>
      </c>
      <c r="M55" s="19">
        <v>0.88444999999999996</v>
      </c>
      <c r="N55" s="19">
        <v>0.84054600000000002</v>
      </c>
      <c r="O55" s="19">
        <v>0.83427399999999996</v>
      </c>
      <c r="P55" s="19">
        <v>0.80016999999999994</v>
      </c>
      <c r="Q55" s="19">
        <v>0.82506199999999996</v>
      </c>
      <c r="R55" s="19">
        <v>0.80555999999999994</v>
      </c>
      <c r="S55" s="19">
        <v>0.83045200000000008</v>
      </c>
      <c r="U55" s="19">
        <v>0.82506199999999996</v>
      </c>
      <c r="V55" s="19">
        <v>0.80555999999999994</v>
      </c>
      <c r="W55" s="19">
        <v>0.83045200000000008</v>
      </c>
      <c r="X55" s="19">
        <v>0.81986800000000004</v>
      </c>
      <c r="Y55" s="19">
        <v>0.82496400000000003</v>
      </c>
      <c r="Z55" s="19">
        <v>0.84182000000000001</v>
      </c>
      <c r="AA55" s="19">
        <v>0.82074999999999998</v>
      </c>
      <c r="AB55" s="19">
        <v>0.83299999999999996</v>
      </c>
      <c r="AC55" s="19">
        <v>0.86896600000000002</v>
      </c>
      <c r="AD55" s="19">
        <v>0.86386999999999992</v>
      </c>
      <c r="AE55" s="19">
        <v>0.87239599999999995</v>
      </c>
      <c r="AF55" s="19">
        <v>0.85093399999999997</v>
      </c>
      <c r="AG55" s="19">
        <v>0.8815099999999999</v>
      </c>
      <c r="AH55" s="19">
        <v>0.84573999999999994</v>
      </c>
      <c r="AI55" s="19">
        <v>0.83407799999999999</v>
      </c>
      <c r="AJ55" s="19">
        <v>0.84446600000000005</v>
      </c>
      <c r="AK55" s="19">
        <v>0.84505399999999997</v>
      </c>
      <c r="AL55" s="19">
        <v>0.81349799999999994</v>
      </c>
      <c r="AM55" s="19">
        <v>0.79154599999999997</v>
      </c>
      <c r="AN55" s="19">
        <v>0.78458799999999995</v>
      </c>
      <c r="AO55" s="19">
        <v>0.86318400000000006</v>
      </c>
      <c r="AP55" s="19">
        <v>0.81398800000000004</v>
      </c>
      <c r="AQ55" s="19">
        <v>0.91424199999999989</v>
      </c>
      <c r="AR55" s="19">
        <v>0.94325000000000003</v>
      </c>
      <c r="AS55" s="19">
        <v>0.89297599999999999</v>
      </c>
      <c r="AT55" s="19">
        <v>0.83613599999999999</v>
      </c>
      <c r="AU55" s="19">
        <v>0.82251400000000008</v>
      </c>
      <c r="AV55" s="19">
        <v>0.88660599999999989</v>
      </c>
      <c r="AW55" s="19">
        <v>0.85034600000000005</v>
      </c>
      <c r="AX55" s="19">
        <v>0.83917399999999998</v>
      </c>
      <c r="AY55" s="19">
        <v>0.85916599999999999</v>
      </c>
      <c r="AZ55" s="19">
        <v>0.90924399999999994</v>
      </c>
      <c r="BA55" s="19">
        <v>0.85544200000000004</v>
      </c>
      <c r="BB55" s="19">
        <v>0.84221200000000007</v>
      </c>
      <c r="BC55" s="19">
        <v>0.83486199999999999</v>
      </c>
      <c r="BD55" s="19">
        <v>0.84711199999999998</v>
      </c>
      <c r="BE55" s="19">
        <v>0.86102800000000002</v>
      </c>
      <c r="BF55" s="19">
        <v>0.77684599999999993</v>
      </c>
      <c r="BG55" s="19">
        <v>0.79605400000000004</v>
      </c>
      <c r="BH55" s="19">
        <v>0.81232199999999999</v>
      </c>
      <c r="BI55" s="19">
        <v>0.80350199999999994</v>
      </c>
      <c r="BJ55" s="19">
        <v>0.81124399999999997</v>
      </c>
      <c r="BK55" s="19">
        <v>0.851522</v>
      </c>
      <c r="BL55" s="19">
        <v>0.799288</v>
      </c>
      <c r="BM55" s="19">
        <v>0.87719800000000003</v>
      </c>
      <c r="BN55" s="19">
        <v>0.89601399999999998</v>
      </c>
      <c r="BO55" s="19">
        <v>0.99058399999999991</v>
      </c>
      <c r="BP55" s="19">
        <v>0.89924799999999994</v>
      </c>
      <c r="BQ55" s="19">
        <v>0.93844799999999995</v>
      </c>
      <c r="BR55" s="19">
        <v>0.84201599999999999</v>
      </c>
      <c r="BS55" s="19">
        <v>0.80879400000000001</v>
      </c>
      <c r="BT55" s="19">
        <v>0.80703000000000003</v>
      </c>
      <c r="BU55" s="19">
        <v>0.80016999999999994</v>
      </c>
      <c r="BV55" s="19">
        <v>0.80428599999999995</v>
      </c>
      <c r="BW55" s="19">
        <v>0.80996999999999997</v>
      </c>
      <c r="BX55" s="19">
        <v>0.79125199999999996</v>
      </c>
      <c r="BY55" s="19">
        <v>0.80732399999999993</v>
      </c>
      <c r="BZ55" s="19">
        <v>0.79115400000000002</v>
      </c>
      <c r="CA55" s="19">
        <v>0.79125199999999996</v>
      </c>
      <c r="CB55" s="19">
        <v>0.80732399999999993</v>
      </c>
      <c r="CC55" s="19">
        <v>0.79115400000000002</v>
      </c>
      <c r="CD55" s="27"/>
    </row>
    <row r="56" spans="1:82" x14ac:dyDescent="0.3">
      <c r="A56" s="27" t="s">
        <v>76</v>
      </c>
      <c r="B56" s="19">
        <v>0.30605399999999999</v>
      </c>
      <c r="C56" s="19">
        <v>0.239708</v>
      </c>
      <c r="D56" s="19">
        <v>0.22706599999999999</v>
      </c>
      <c r="E56" s="19">
        <v>0.30585799999999996</v>
      </c>
      <c r="F56" s="19">
        <v>0.27665400000000001</v>
      </c>
      <c r="G56" s="19">
        <v>0.214032</v>
      </c>
      <c r="H56" s="19">
        <v>0.22128400000000001</v>
      </c>
      <c r="I56" s="19">
        <v>0.25019400000000003</v>
      </c>
      <c r="J56" s="19">
        <v>0.26969599999999999</v>
      </c>
      <c r="K56" s="19">
        <v>0.31369799999999998</v>
      </c>
      <c r="L56" s="19">
        <v>0.25244800000000001</v>
      </c>
      <c r="M56" s="19">
        <v>0.25921</v>
      </c>
      <c r="N56" s="19">
        <v>0.30860199999999999</v>
      </c>
      <c r="O56" s="19">
        <v>0.22412599999999999</v>
      </c>
      <c r="P56" s="19">
        <v>0.233044</v>
      </c>
      <c r="Q56" s="19">
        <v>0.25430999999999998</v>
      </c>
      <c r="R56" s="19">
        <v>0.23500400000000002</v>
      </c>
      <c r="S56" s="19">
        <v>0.25029200000000001</v>
      </c>
      <c r="U56" s="19">
        <v>0.25430999999999998</v>
      </c>
      <c r="V56" s="19">
        <v>0.23500400000000002</v>
      </c>
      <c r="W56" s="19">
        <v>0.25029200000000001</v>
      </c>
      <c r="X56" s="19">
        <v>0.256662</v>
      </c>
      <c r="Y56" s="19">
        <v>0.24343200000000001</v>
      </c>
      <c r="Z56" s="19">
        <v>0.209034</v>
      </c>
      <c r="AA56" s="19">
        <v>0.23921800000000001</v>
      </c>
      <c r="AB56" s="19">
        <v>0.18757199999999999</v>
      </c>
      <c r="AC56" s="19">
        <v>0.275478</v>
      </c>
      <c r="AD56" s="19">
        <v>0.26910800000000001</v>
      </c>
      <c r="AE56" s="19">
        <v>0.278418</v>
      </c>
      <c r="AF56" s="19">
        <v>0.25891599999999998</v>
      </c>
      <c r="AG56" s="19">
        <v>0.23402400000000001</v>
      </c>
      <c r="AH56" s="19">
        <v>0.22961400000000001</v>
      </c>
      <c r="AI56" s="19">
        <v>0.26950000000000002</v>
      </c>
      <c r="AJ56" s="19">
        <v>0.32722199999999996</v>
      </c>
      <c r="AK56" s="19">
        <v>0.23598399999999997</v>
      </c>
      <c r="AL56" s="19">
        <v>0.26411000000000001</v>
      </c>
      <c r="AM56" s="19">
        <v>0.23216200000000001</v>
      </c>
      <c r="AN56" s="19">
        <v>0.21579600000000002</v>
      </c>
      <c r="AO56" s="19">
        <v>0.291354</v>
      </c>
      <c r="AP56" s="19">
        <v>0.25009599999999998</v>
      </c>
      <c r="AQ56" s="19">
        <v>0.19355</v>
      </c>
      <c r="AR56" s="19">
        <v>0.228634</v>
      </c>
      <c r="AS56" s="19">
        <v>0.241864</v>
      </c>
      <c r="AT56" s="19">
        <v>0.25450599999999995</v>
      </c>
      <c r="AU56" s="19">
        <v>0.25705399999999995</v>
      </c>
      <c r="AV56" s="19">
        <v>0.26028800000000002</v>
      </c>
      <c r="AW56" s="19">
        <v>0.311444</v>
      </c>
      <c r="AX56" s="19">
        <v>0.26313000000000003</v>
      </c>
      <c r="AY56" s="19">
        <v>0.25480000000000003</v>
      </c>
      <c r="AZ56" s="19">
        <v>0.21569799999999997</v>
      </c>
      <c r="BA56" s="19">
        <v>0.27195000000000003</v>
      </c>
      <c r="BB56" s="19">
        <v>0.23706199999999999</v>
      </c>
      <c r="BC56" s="19">
        <v>0.25303599999999998</v>
      </c>
      <c r="BD56" s="19">
        <v>0.28664999999999996</v>
      </c>
      <c r="BE56" s="19">
        <v>0.28018199999999999</v>
      </c>
      <c r="BF56" s="19">
        <v>0.21011199999999999</v>
      </c>
      <c r="BG56" s="19">
        <v>0.24607799999999999</v>
      </c>
      <c r="BH56" s="19">
        <v>0.28978599999999999</v>
      </c>
      <c r="BI56" s="19">
        <v>0.28645399999999999</v>
      </c>
      <c r="BJ56" s="19">
        <v>0.19266800000000001</v>
      </c>
      <c r="BK56" s="19">
        <v>0.27733999999999998</v>
      </c>
      <c r="BL56" s="19">
        <v>0.25235000000000002</v>
      </c>
      <c r="BM56" s="19">
        <v>0.23363200000000001</v>
      </c>
      <c r="BN56" s="19">
        <v>0.20383999999999999</v>
      </c>
      <c r="BO56" s="19">
        <v>0.171598</v>
      </c>
      <c r="BP56" s="19">
        <v>0.20824999999999999</v>
      </c>
      <c r="BQ56" s="19">
        <v>0.18767</v>
      </c>
      <c r="BR56" s="19">
        <v>0.22040199999999999</v>
      </c>
      <c r="BS56" s="19">
        <v>0.196294</v>
      </c>
      <c r="BT56" s="19">
        <v>0.22079399999999999</v>
      </c>
      <c r="BU56" s="19">
        <v>0.23588599999999998</v>
      </c>
      <c r="BV56" s="19">
        <v>0.255388</v>
      </c>
      <c r="BW56" s="19">
        <v>0.25284000000000001</v>
      </c>
      <c r="BX56" s="19">
        <v>0.20452599999999999</v>
      </c>
      <c r="BY56" s="19">
        <v>0.23255400000000001</v>
      </c>
      <c r="BZ56" s="19">
        <v>0.24519599999999997</v>
      </c>
      <c r="CA56" s="19">
        <v>0.20452599999999999</v>
      </c>
      <c r="CB56" s="19">
        <v>0.23255400000000001</v>
      </c>
      <c r="CC56" s="19">
        <v>0.24519599999999997</v>
      </c>
      <c r="CD56" s="27"/>
    </row>
    <row r="57" spans="1:82" x14ac:dyDescent="0.3">
      <c r="A57" s="27" t="s">
        <v>77</v>
      </c>
      <c r="B57" s="19">
        <v>18.947222</v>
      </c>
      <c r="C57" s="19">
        <v>18.879895999999999</v>
      </c>
      <c r="D57" s="19">
        <v>19.005336</v>
      </c>
      <c r="E57" s="19">
        <v>18.810413999999998</v>
      </c>
      <c r="F57" s="19">
        <v>18.841186</v>
      </c>
      <c r="G57" s="19">
        <v>19.142731999999999</v>
      </c>
      <c r="H57" s="19">
        <v>18.587365999999999</v>
      </c>
      <c r="I57" s="19">
        <v>18.841283999999998</v>
      </c>
      <c r="J57" s="19">
        <v>18.612454</v>
      </c>
      <c r="K57" s="19">
        <v>19.235244000000002</v>
      </c>
      <c r="L57" s="19">
        <v>16.946943999999998</v>
      </c>
      <c r="M57" s="19">
        <v>16.787693999999998</v>
      </c>
      <c r="N57" s="19">
        <v>17.042004000000002</v>
      </c>
      <c r="O57" s="19">
        <v>16.900883999999998</v>
      </c>
      <c r="P57" s="19">
        <v>16.758686000000001</v>
      </c>
      <c r="Q57" s="19">
        <v>16.722719999999999</v>
      </c>
      <c r="R57" s="19">
        <v>16.992317999999997</v>
      </c>
      <c r="S57" s="19">
        <v>16.932341999999998</v>
      </c>
      <c r="U57" s="19">
        <v>16.722719999999999</v>
      </c>
      <c r="V57" s="19">
        <v>16.992317999999997</v>
      </c>
      <c r="W57" s="19">
        <v>16.932341999999998</v>
      </c>
      <c r="X57" s="19">
        <v>17.188416</v>
      </c>
      <c r="Y57" s="19">
        <v>17.143532</v>
      </c>
      <c r="Z57" s="19">
        <v>17.524457999999999</v>
      </c>
      <c r="AA57" s="19">
        <v>17.348155999999999</v>
      </c>
      <c r="AB57" s="19">
        <v>17.032890000000002</v>
      </c>
      <c r="AC57" s="19">
        <v>18.699183999999999</v>
      </c>
      <c r="AD57" s="19">
        <v>18.793754</v>
      </c>
      <c r="AE57" s="19">
        <v>18.896163999999999</v>
      </c>
      <c r="AF57" s="19">
        <v>18.632151999999998</v>
      </c>
      <c r="AG57" s="19">
        <v>18.666060000000002</v>
      </c>
      <c r="AH57" s="19">
        <v>18.969663999999998</v>
      </c>
      <c r="AI57" s="19">
        <v>18.989557999999999</v>
      </c>
      <c r="AJ57" s="19">
        <v>18.742794</v>
      </c>
      <c r="AK57" s="19">
        <v>18.724761999999998</v>
      </c>
      <c r="AL57" s="19">
        <v>18.847555999999997</v>
      </c>
      <c r="AM57" s="19">
        <v>18.596872000000001</v>
      </c>
      <c r="AN57" s="19">
        <v>18.678408000000001</v>
      </c>
      <c r="AO57" s="19">
        <v>16.998785999999999</v>
      </c>
      <c r="AP57" s="19">
        <v>16.977128</v>
      </c>
      <c r="AQ57" s="19">
        <v>16.990064</v>
      </c>
      <c r="AR57" s="19">
        <v>17.025442000000002</v>
      </c>
      <c r="AS57" s="19">
        <v>16.898728000000002</v>
      </c>
      <c r="AT57" s="19">
        <v>16.939985999999998</v>
      </c>
      <c r="AU57" s="19">
        <v>17.046414000000002</v>
      </c>
      <c r="AV57" s="19">
        <v>18.864314</v>
      </c>
      <c r="AW57" s="19">
        <v>18.956336</v>
      </c>
      <c r="AX57" s="19">
        <v>19.033266000000001</v>
      </c>
      <c r="AY57" s="19">
        <v>19.323933999999998</v>
      </c>
      <c r="AZ57" s="19">
        <v>19.612445999999998</v>
      </c>
      <c r="BA57" s="19">
        <v>19.534241999999999</v>
      </c>
      <c r="BB57" s="19">
        <v>19.559918</v>
      </c>
      <c r="BC57" s="19">
        <v>19.579811999999997</v>
      </c>
      <c r="BD57" s="19">
        <v>19.422913999999999</v>
      </c>
      <c r="BE57" s="19">
        <v>19.422522000000001</v>
      </c>
      <c r="BF57" s="19">
        <v>17.216934000000002</v>
      </c>
      <c r="BG57" s="19">
        <v>16.891573999999999</v>
      </c>
      <c r="BH57" s="19">
        <v>16.877756000000002</v>
      </c>
      <c r="BI57" s="19">
        <v>17.092375999999998</v>
      </c>
      <c r="BJ57" s="19">
        <v>17.034262000000002</v>
      </c>
      <c r="BK57" s="19">
        <v>16.771523999999999</v>
      </c>
      <c r="BL57" s="19">
        <v>16.794456</v>
      </c>
      <c r="BM57" s="19">
        <v>17.041318</v>
      </c>
      <c r="BN57" s="19">
        <v>16.873443999999999</v>
      </c>
      <c r="BO57" s="19">
        <v>16.924403999999999</v>
      </c>
      <c r="BP57" s="19">
        <v>16.793671999999997</v>
      </c>
      <c r="BQ57" s="19">
        <v>17.090318</v>
      </c>
      <c r="BR57" s="19">
        <v>17.117169999999998</v>
      </c>
      <c r="BS57" s="19">
        <v>16.934204000000001</v>
      </c>
      <c r="BT57" s="19">
        <v>17.083359999999999</v>
      </c>
      <c r="BU57" s="19">
        <v>17.143139999999999</v>
      </c>
      <c r="BV57" s="19">
        <v>17.186945999999999</v>
      </c>
      <c r="BW57" s="19">
        <v>17.341296</v>
      </c>
      <c r="BX57" s="19">
        <v>17.203214000000003</v>
      </c>
      <c r="BY57" s="19">
        <v>17.29504</v>
      </c>
      <c r="BZ57" s="19">
        <v>17.213504</v>
      </c>
      <c r="CA57" s="19">
        <v>17.203214000000003</v>
      </c>
      <c r="CB57" s="19">
        <v>17.29504</v>
      </c>
      <c r="CC57" s="19">
        <v>17.213504</v>
      </c>
      <c r="CD57" s="27"/>
    </row>
    <row r="58" spans="1:82" x14ac:dyDescent="0.3">
      <c r="A58" s="27" t="s">
        <v>78</v>
      </c>
      <c r="B58" s="19">
        <v>1.171492</v>
      </c>
      <c r="C58" s="19">
        <v>1.1245499999999999</v>
      </c>
      <c r="D58" s="19">
        <v>1.189524</v>
      </c>
      <c r="E58" s="19">
        <v>1.219414</v>
      </c>
      <c r="F58" s="19">
        <v>1.123766</v>
      </c>
      <c r="G58" s="19">
        <v>1.2091240000000001</v>
      </c>
      <c r="H58" s="19">
        <v>1.20736</v>
      </c>
      <c r="I58" s="19">
        <v>1.096228</v>
      </c>
      <c r="J58" s="19">
        <v>1.1934439999999999</v>
      </c>
      <c r="K58" s="19">
        <v>1.2401900000000001</v>
      </c>
      <c r="L58" s="19">
        <v>1.0338999999999998</v>
      </c>
      <c r="M58" s="19">
        <v>1.0090080000000001</v>
      </c>
      <c r="N58" s="19">
        <v>1.000972</v>
      </c>
      <c r="O58" s="19">
        <v>0.98587999999999998</v>
      </c>
      <c r="P58" s="19">
        <v>1.005382</v>
      </c>
      <c r="Q58" s="19">
        <v>1.1058320000000001</v>
      </c>
      <c r="R58" s="19">
        <v>0.99812999999999996</v>
      </c>
      <c r="S58" s="19">
        <v>1.0044019999999998</v>
      </c>
      <c r="U58" s="19">
        <v>1.1058320000000001</v>
      </c>
      <c r="V58" s="19">
        <v>0.99812999999999996</v>
      </c>
      <c r="W58" s="19">
        <v>1.0044019999999998</v>
      </c>
      <c r="X58" s="19">
        <v>1.0442880000000001</v>
      </c>
      <c r="Y58" s="19">
        <v>0.95177599999999996</v>
      </c>
      <c r="Z58" s="19">
        <v>1.0693759999999999</v>
      </c>
      <c r="AA58" s="19">
        <v>1.078392</v>
      </c>
      <c r="AB58" s="19">
        <v>1.0678079999999999</v>
      </c>
      <c r="AC58" s="19">
        <v>1.283898</v>
      </c>
      <c r="AD58" s="19">
        <v>1.1587519999999998</v>
      </c>
      <c r="AE58" s="19">
        <v>1.1862899999999998</v>
      </c>
      <c r="AF58" s="19">
        <v>1.1719819999999999</v>
      </c>
      <c r="AG58" s="19">
        <v>1.0713359999999998</v>
      </c>
      <c r="AH58" s="19">
        <v>1.1354280000000001</v>
      </c>
      <c r="AI58" s="19">
        <v>1.1983440000000001</v>
      </c>
      <c r="AJ58" s="19">
        <v>1.205498</v>
      </c>
      <c r="AK58" s="19">
        <v>1.1963840000000001</v>
      </c>
      <c r="AL58" s="19">
        <v>1.1467959999999999</v>
      </c>
      <c r="AM58" s="19">
        <v>1.210496</v>
      </c>
      <c r="AN58" s="19">
        <v>1.1286659999999999</v>
      </c>
      <c r="AO58" s="19">
        <v>1.0567340000000001</v>
      </c>
      <c r="AP58" s="19">
        <v>1.0445820000000001</v>
      </c>
      <c r="AQ58" s="19">
        <v>1.033018</v>
      </c>
      <c r="AR58" s="19">
        <v>0.988232</v>
      </c>
      <c r="AS58" s="19">
        <v>1.0607519999999999</v>
      </c>
      <c r="AT58" s="19">
        <v>1.064084</v>
      </c>
      <c r="AU58" s="19">
        <v>1.0048920000000001</v>
      </c>
      <c r="AV58" s="19">
        <v>1.145424</v>
      </c>
      <c r="AW58" s="19">
        <v>1.289582</v>
      </c>
      <c r="AX58" s="19">
        <v>1.1160239999999999</v>
      </c>
      <c r="AY58" s="19">
        <v>1.173354</v>
      </c>
      <c r="AZ58" s="19">
        <v>1.196286</v>
      </c>
      <c r="BA58" s="19">
        <v>1.094562</v>
      </c>
      <c r="BB58" s="19">
        <v>1.1537539999999999</v>
      </c>
      <c r="BC58" s="19">
        <v>1.1859959999999998</v>
      </c>
      <c r="BD58" s="19">
        <v>1.180998</v>
      </c>
      <c r="BE58" s="19">
        <v>1.24509</v>
      </c>
      <c r="BF58" s="19">
        <v>1.0820180000000001</v>
      </c>
      <c r="BG58" s="19">
        <v>0.95804800000000001</v>
      </c>
      <c r="BH58" s="19">
        <v>1.030764</v>
      </c>
      <c r="BI58" s="19">
        <v>1.0484040000000001</v>
      </c>
      <c r="BJ58" s="19">
        <v>0.95295200000000002</v>
      </c>
      <c r="BK58" s="19">
        <v>0.98558600000000007</v>
      </c>
      <c r="BL58" s="19">
        <v>1.03684</v>
      </c>
      <c r="BM58" s="19">
        <v>1.042818</v>
      </c>
      <c r="BN58" s="19">
        <v>0.958538</v>
      </c>
      <c r="BO58" s="19">
        <v>0.97970599999999997</v>
      </c>
      <c r="BP58" s="19">
        <v>0.94991400000000004</v>
      </c>
      <c r="BQ58" s="19">
        <v>0.97509999999999997</v>
      </c>
      <c r="BR58" s="19">
        <v>1.0940719999999999</v>
      </c>
      <c r="BS58" s="19">
        <v>1.0023439999999999</v>
      </c>
      <c r="BT58" s="19">
        <v>1.1548319999999999</v>
      </c>
      <c r="BU58" s="19">
        <v>0.98225399999999996</v>
      </c>
      <c r="BV58" s="19">
        <v>1.0430140000000001</v>
      </c>
      <c r="BW58" s="19">
        <v>1.0506580000000001</v>
      </c>
      <c r="BX58" s="19">
        <v>1.027922</v>
      </c>
      <c r="BY58" s="19">
        <v>1.060262</v>
      </c>
      <c r="BZ58" s="19">
        <v>1.1055380000000001</v>
      </c>
      <c r="CA58" s="19">
        <v>1.027922</v>
      </c>
      <c r="CB58" s="19">
        <v>1.060262</v>
      </c>
      <c r="CC58" s="19">
        <v>1.1055380000000001</v>
      </c>
      <c r="CD58" s="27"/>
    </row>
    <row r="59" spans="1:82" x14ac:dyDescent="0.3">
      <c r="A59" s="27" t="s">
        <v>79</v>
      </c>
      <c r="B59" s="19">
        <v>22.924257999999998</v>
      </c>
      <c r="C59" s="19">
        <v>22.967475999999998</v>
      </c>
      <c r="D59" s="19">
        <v>22.745996000000002</v>
      </c>
      <c r="E59" s="19">
        <v>22.888683999999998</v>
      </c>
      <c r="F59" s="19">
        <v>22.949444</v>
      </c>
      <c r="G59" s="19">
        <v>22.988251999999999</v>
      </c>
      <c r="H59" s="19">
        <v>23.067729999999997</v>
      </c>
      <c r="I59" s="19">
        <v>23.010987999999998</v>
      </c>
      <c r="J59" s="19">
        <v>23.024806000000002</v>
      </c>
      <c r="K59" s="19">
        <v>22.666125999999998</v>
      </c>
      <c r="L59" s="19">
        <v>23.639951999999997</v>
      </c>
      <c r="M59" s="19">
        <v>23.596831999999999</v>
      </c>
      <c r="N59" s="19">
        <v>23.483740000000001</v>
      </c>
      <c r="O59" s="19">
        <v>23.317630000000001</v>
      </c>
      <c r="P59" s="19">
        <v>23.536856</v>
      </c>
      <c r="Q59" s="19">
        <v>23.564001999999999</v>
      </c>
      <c r="R59" s="19">
        <v>23.547930000000001</v>
      </c>
      <c r="S59" s="19">
        <v>23.698457999999999</v>
      </c>
      <c r="U59" s="19">
        <v>23.564001999999999</v>
      </c>
      <c r="V59" s="19">
        <v>23.547930000000001</v>
      </c>
      <c r="W59" s="19">
        <v>23.698457999999999</v>
      </c>
      <c r="X59" s="19">
        <v>23.523822000000003</v>
      </c>
      <c r="Y59" s="19">
        <v>23.560767999999999</v>
      </c>
      <c r="Z59" s="19">
        <v>23.524508000000001</v>
      </c>
      <c r="AA59" s="19">
        <v>23.533034000000001</v>
      </c>
      <c r="AB59" s="19">
        <v>23.841342000000001</v>
      </c>
      <c r="AC59" s="19">
        <v>22.896229999999999</v>
      </c>
      <c r="AD59" s="19">
        <v>23.088505999999999</v>
      </c>
      <c r="AE59" s="19">
        <v>23.148972000000001</v>
      </c>
      <c r="AF59" s="19">
        <v>23.005696</v>
      </c>
      <c r="AG59" s="19">
        <v>23.093700000000002</v>
      </c>
      <c r="AH59" s="19">
        <v>23.094190000000001</v>
      </c>
      <c r="AI59" s="19">
        <v>23.211299999999998</v>
      </c>
      <c r="AJ59" s="19">
        <v>23.002560000000003</v>
      </c>
      <c r="AK59" s="19">
        <v>23.003932000000002</v>
      </c>
      <c r="AL59" s="19">
        <v>22.794505999999998</v>
      </c>
      <c r="AM59" s="19">
        <v>22.954343999999999</v>
      </c>
      <c r="AN59" s="19">
        <v>23.036860000000001</v>
      </c>
      <c r="AO59" s="19">
        <v>23.501674000000001</v>
      </c>
      <c r="AP59" s="19">
        <v>23.497068000000002</v>
      </c>
      <c r="AQ59" s="19">
        <v>23.544107999999998</v>
      </c>
      <c r="AR59" s="19">
        <v>23.575075999999999</v>
      </c>
      <c r="AS59" s="19">
        <v>23.502359999999999</v>
      </c>
      <c r="AT59" s="19">
        <v>23.578113999999999</v>
      </c>
      <c r="AU59" s="19">
        <v>23.590755999999999</v>
      </c>
      <c r="AV59" s="19">
        <v>23.074786</v>
      </c>
      <c r="AW59" s="19">
        <v>22.994523999999998</v>
      </c>
      <c r="AX59" s="19">
        <v>22.986585999999999</v>
      </c>
      <c r="AY59" s="19">
        <v>22.877511999999999</v>
      </c>
      <c r="AZ59" s="19">
        <v>22.863987999999999</v>
      </c>
      <c r="BA59" s="19">
        <v>22.787842000000001</v>
      </c>
      <c r="BB59" s="19">
        <v>22.880255999999999</v>
      </c>
      <c r="BC59" s="19">
        <v>22.94866</v>
      </c>
      <c r="BD59" s="19">
        <v>22.728062000000001</v>
      </c>
      <c r="BE59" s="19">
        <v>22.818712000000001</v>
      </c>
      <c r="BF59" s="19">
        <v>23.499223999999998</v>
      </c>
      <c r="BG59" s="19">
        <v>23.735109999999999</v>
      </c>
      <c r="BH59" s="19">
        <v>23.579975999999998</v>
      </c>
      <c r="BI59" s="19">
        <v>23.750397999999997</v>
      </c>
      <c r="BJ59" s="19">
        <v>23.712275999999999</v>
      </c>
      <c r="BK59" s="19">
        <v>23.696987999999997</v>
      </c>
      <c r="BL59" s="19">
        <v>23.923857999999999</v>
      </c>
      <c r="BM59" s="19">
        <v>23.522842000000001</v>
      </c>
      <c r="BN59" s="19">
        <v>23.791851999999999</v>
      </c>
      <c r="BO59" s="19">
        <v>23.975601999999999</v>
      </c>
      <c r="BP59" s="19">
        <v>23.707572000000003</v>
      </c>
      <c r="BQ59" s="19">
        <v>23.718450000000001</v>
      </c>
      <c r="BR59" s="19">
        <v>23.766078</v>
      </c>
      <c r="BS59" s="19">
        <v>23.554593999999998</v>
      </c>
      <c r="BT59" s="19">
        <v>23.602711999999997</v>
      </c>
      <c r="BU59" s="19">
        <v>23.470117999999999</v>
      </c>
      <c r="BV59" s="19">
        <v>23.862902000000002</v>
      </c>
      <c r="BW59" s="19">
        <v>23.49305</v>
      </c>
      <c r="BX59" s="19">
        <v>23.573703999999999</v>
      </c>
      <c r="BY59" s="19">
        <v>23.580956</v>
      </c>
      <c r="BZ59" s="19">
        <v>23.568216</v>
      </c>
      <c r="CA59" s="19">
        <v>23.573703999999999</v>
      </c>
      <c r="CB59" s="19">
        <v>23.580956</v>
      </c>
      <c r="CC59" s="19">
        <v>23.568216</v>
      </c>
      <c r="CD59" s="27"/>
    </row>
    <row r="60" spans="1:82" x14ac:dyDescent="0.3">
      <c r="A60" s="27" t="s">
        <v>80</v>
      </c>
      <c r="B60" s="19">
        <v>0.84916999999999998</v>
      </c>
      <c r="C60" s="19">
        <v>0.89473999999999998</v>
      </c>
      <c r="D60" s="19">
        <v>0.93658600000000003</v>
      </c>
      <c r="E60" s="19">
        <v>0.90120800000000001</v>
      </c>
      <c r="F60" s="19">
        <v>0.85975399999999991</v>
      </c>
      <c r="G60" s="19">
        <v>0.83319599999999994</v>
      </c>
      <c r="H60" s="19">
        <v>0.87063199999999996</v>
      </c>
      <c r="I60" s="19">
        <v>0.83692</v>
      </c>
      <c r="J60" s="19">
        <v>0.8735719999999999</v>
      </c>
      <c r="K60" s="19">
        <v>0.94736600000000004</v>
      </c>
      <c r="L60" s="19">
        <v>0.77919800000000006</v>
      </c>
      <c r="M60" s="19">
        <v>0.80095400000000005</v>
      </c>
      <c r="N60" s="19">
        <v>0.78517599999999999</v>
      </c>
      <c r="O60" s="19">
        <v>0.85720600000000002</v>
      </c>
      <c r="P60" s="19">
        <v>0.75205199999999994</v>
      </c>
      <c r="Q60" s="19">
        <v>0.80075800000000008</v>
      </c>
      <c r="R60" s="19">
        <v>0.815164</v>
      </c>
      <c r="S60" s="19">
        <v>0.77762999999999993</v>
      </c>
      <c r="U60" s="19">
        <v>0.80075800000000008</v>
      </c>
      <c r="V60" s="19">
        <v>0.815164</v>
      </c>
      <c r="W60" s="19">
        <v>0.77762999999999993</v>
      </c>
      <c r="X60" s="19">
        <v>0.83789999999999998</v>
      </c>
      <c r="Y60" s="19">
        <v>0.88788</v>
      </c>
      <c r="Z60" s="19">
        <v>0.80222799999999994</v>
      </c>
      <c r="AA60" s="19">
        <v>0.87602199999999997</v>
      </c>
      <c r="AB60" s="19">
        <v>0.90993000000000002</v>
      </c>
      <c r="AC60" s="19">
        <v>0.86445799999999995</v>
      </c>
      <c r="AD60" s="19">
        <v>0.93893799999999994</v>
      </c>
      <c r="AE60" s="19">
        <v>0.90434399999999993</v>
      </c>
      <c r="AF60" s="19">
        <v>0.90454000000000001</v>
      </c>
      <c r="AG60" s="19">
        <v>0.94844399999999995</v>
      </c>
      <c r="AH60" s="19">
        <v>0.87945200000000001</v>
      </c>
      <c r="AI60" s="19">
        <v>0.90542200000000006</v>
      </c>
      <c r="AJ60" s="19">
        <v>0.90561800000000003</v>
      </c>
      <c r="AK60" s="19">
        <v>0.89228999999999992</v>
      </c>
      <c r="AL60" s="19">
        <v>0.845642</v>
      </c>
      <c r="AM60" s="19">
        <v>0.81937799999999994</v>
      </c>
      <c r="AN60" s="19">
        <v>0.84701399999999993</v>
      </c>
      <c r="AO60" s="19">
        <v>0.81771199999999999</v>
      </c>
      <c r="AP60" s="19">
        <v>0.81055799999999989</v>
      </c>
      <c r="AQ60" s="19">
        <v>0.81026399999999998</v>
      </c>
      <c r="AR60" s="19">
        <v>0.84436800000000001</v>
      </c>
      <c r="AS60" s="19">
        <v>0.78586199999999995</v>
      </c>
      <c r="AT60" s="19">
        <v>0.79468199999999989</v>
      </c>
      <c r="AU60" s="19">
        <v>0.79468199999999989</v>
      </c>
      <c r="AV60" s="19">
        <v>0.91933799999999999</v>
      </c>
      <c r="AW60" s="19">
        <v>0.90218799999999999</v>
      </c>
      <c r="AX60" s="19">
        <v>0.89062400000000008</v>
      </c>
      <c r="AY60" s="19">
        <v>0.91081199999999995</v>
      </c>
      <c r="AZ60" s="19">
        <v>0.89307400000000003</v>
      </c>
      <c r="BA60" s="19">
        <v>0.85446199999999994</v>
      </c>
      <c r="BB60" s="19">
        <v>0.82074999999999998</v>
      </c>
      <c r="BC60" s="19">
        <v>0.88405800000000001</v>
      </c>
      <c r="BD60" s="19">
        <v>0.90189399999999997</v>
      </c>
      <c r="BE60" s="19">
        <v>0.88788</v>
      </c>
      <c r="BF60" s="19">
        <v>0.81281199999999998</v>
      </c>
      <c r="BG60" s="19">
        <v>0.75793199999999994</v>
      </c>
      <c r="BH60" s="19">
        <v>0.82467000000000001</v>
      </c>
      <c r="BI60" s="19">
        <v>0.76890799999999992</v>
      </c>
      <c r="BJ60" s="19">
        <v>0.79282000000000008</v>
      </c>
      <c r="BK60" s="19">
        <v>0.82731599999999994</v>
      </c>
      <c r="BL60" s="19">
        <v>0.90042399999999989</v>
      </c>
      <c r="BM60" s="19">
        <v>0.82339599999999991</v>
      </c>
      <c r="BN60" s="19">
        <v>0.80065999999999993</v>
      </c>
      <c r="BO60" s="19">
        <v>0.79017400000000004</v>
      </c>
      <c r="BP60" s="19">
        <v>0.77449400000000002</v>
      </c>
      <c r="BQ60" s="19">
        <v>0.84965999999999997</v>
      </c>
      <c r="BR60" s="19">
        <v>0.77008399999999999</v>
      </c>
      <c r="BS60" s="19">
        <v>0.74499599999999999</v>
      </c>
      <c r="BT60" s="19">
        <v>0.79389799999999999</v>
      </c>
      <c r="BU60" s="19">
        <v>0.79664199999999996</v>
      </c>
      <c r="BV60" s="19">
        <v>0.82016199999999995</v>
      </c>
      <c r="BW60" s="19">
        <v>0.81888799999999995</v>
      </c>
      <c r="BX60" s="19">
        <v>0.83299999999999996</v>
      </c>
      <c r="BY60" s="19">
        <v>0.80565799999999999</v>
      </c>
      <c r="BZ60" s="19">
        <v>0.79291800000000001</v>
      </c>
      <c r="CA60" s="19">
        <v>0.83299999999999996</v>
      </c>
      <c r="CB60" s="19">
        <v>0.80565799999999999</v>
      </c>
      <c r="CC60" s="19">
        <v>0.79291800000000001</v>
      </c>
      <c r="CD60" s="27"/>
    </row>
    <row r="61" spans="1:82" x14ac:dyDescent="0.3">
      <c r="A61" s="27" t="s">
        <v>81</v>
      </c>
      <c r="B61" s="19">
        <v>9.5744039999999995</v>
      </c>
      <c r="C61" s="19">
        <v>9.6930820000000004</v>
      </c>
      <c r="D61" s="19">
        <v>9.5608800000000009</v>
      </c>
      <c r="E61" s="19">
        <v>9.5221699999999991</v>
      </c>
      <c r="F61" s="19">
        <v>9.6072340000000001</v>
      </c>
      <c r="G61" s="19">
        <v>9.5358899999999984</v>
      </c>
      <c r="H61" s="19">
        <v>9.5577439999999996</v>
      </c>
      <c r="I61" s="19">
        <v>9.6880839999999999</v>
      </c>
      <c r="J61" s="19">
        <v>9.6085080000000005</v>
      </c>
      <c r="K61" s="19">
        <v>9.5959640000000004</v>
      </c>
      <c r="L61" s="19">
        <v>10.236002000000001</v>
      </c>
      <c r="M61" s="19">
        <v>10.38114</v>
      </c>
      <c r="N61" s="19">
        <v>10.226398</v>
      </c>
      <c r="O61" s="19">
        <v>10.458658</v>
      </c>
      <c r="P61" s="19">
        <v>10.198174</v>
      </c>
      <c r="Q61" s="19">
        <v>10.26158</v>
      </c>
      <c r="R61" s="19">
        <v>10.217186</v>
      </c>
      <c r="S61" s="19">
        <v>10.342331999999999</v>
      </c>
      <c r="U61" s="19">
        <v>10.26158</v>
      </c>
      <c r="V61" s="19">
        <v>10.217186</v>
      </c>
      <c r="W61" s="19">
        <v>10.342331999999999</v>
      </c>
      <c r="X61" s="19">
        <v>10.010895999999999</v>
      </c>
      <c r="Y61" s="19">
        <v>9.9616019999999992</v>
      </c>
      <c r="Z61" s="19">
        <v>9.84802</v>
      </c>
      <c r="AA61" s="19">
        <v>9.9552320000000005</v>
      </c>
      <c r="AB61" s="19">
        <v>9.9777719999999999</v>
      </c>
      <c r="AC61" s="19">
        <v>9.642415999999999</v>
      </c>
      <c r="AD61" s="19">
        <v>9.6584880000000002</v>
      </c>
      <c r="AE61" s="19">
        <v>9.569896</v>
      </c>
      <c r="AF61" s="19">
        <v>9.5904759999999989</v>
      </c>
      <c r="AG61" s="19">
        <v>9.5712679999999999</v>
      </c>
      <c r="AH61" s="19">
        <v>9.6379079999999995</v>
      </c>
      <c r="AI61" s="19">
        <v>9.6743640000000006</v>
      </c>
      <c r="AJ61" s="19">
        <v>9.7207179999999997</v>
      </c>
      <c r="AK61" s="19">
        <v>9.5580379999999998</v>
      </c>
      <c r="AL61" s="19">
        <v>9.7170919999999992</v>
      </c>
      <c r="AM61" s="19">
        <v>9.7600159999999985</v>
      </c>
      <c r="AN61" s="19">
        <v>9.7044499999999996</v>
      </c>
      <c r="AO61" s="19">
        <v>10.245998</v>
      </c>
      <c r="AP61" s="19">
        <v>10.343018000000001</v>
      </c>
      <c r="AQ61" s="19">
        <v>10.208463999999999</v>
      </c>
      <c r="AR61" s="19">
        <v>10.258835999999999</v>
      </c>
      <c r="AS61" s="19">
        <v>10.133395999999999</v>
      </c>
      <c r="AT61" s="19">
        <v>10.244136000000001</v>
      </c>
      <c r="AU61" s="19">
        <v>10.249624000000001</v>
      </c>
      <c r="AV61" s="19">
        <v>9.5362819999999999</v>
      </c>
      <c r="AW61" s="19">
        <v>9.6901419999999998</v>
      </c>
      <c r="AX61" s="19">
        <v>9.5268739999999994</v>
      </c>
      <c r="AY61" s="19">
        <v>9.4790499999999991</v>
      </c>
      <c r="AZ61" s="19">
        <v>9.5748940000000005</v>
      </c>
      <c r="BA61" s="19">
        <v>9.4139780000000002</v>
      </c>
      <c r="BB61" s="19">
        <v>9.6646619999999999</v>
      </c>
      <c r="BC61" s="19">
        <v>9.4626839999999994</v>
      </c>
      <c r="BD61" s="19">
        <v>9.4566079999999992</v>
      </c>
      <c r="BE61" s="19">
        <v>9.5346159999999998</v>
      </c>
      <c r="BF61" s="19">
        <v>10.276867999999999</v>
      </c>
      <c r="BG61" s="19">
        <v>10.363303999999999</v>
      </c>
      <c r="BH61" s="19">
        <v>10.289804</v>
      </c>
      <c r="BI61" s="19">
        <v>10.297056</v>
      </c>
      <c r="BJ61" s="19">
        <v>10.374671999999999</v>
      </c>
      <c r="BK61" s="19">
        <v>10.237667999999999</v>
      </c>
      <c r="BL61" s="19">
        <v>10.25864</v>
      </c>
      <c r="BM61" s="19">
        <v>10.143980000000001</v>
      </c>
      <c r="BN61" s="19">
        <v>10.190823999999999</v>
      </c>
      <c r="BO61" s="19">
        <v>10.36154</v>
      </c>
      <c r="BP61" s="19">
        <v>10.296566</v>
      </c>
      <c r="BQ61" s="19">
        <v>10.192</v>
      </c>
      <c r="BR61" s="19">
        <v>10.291274</v>
      </c>
      <c r="BS61" s="19">
        <v>10.243939999999998</v>
      </c>
      <c r="BT61" s="19">
        <v>10.07489</v>
      </c>
      <c r="BU61" s="19">
        <v>10.289607999999999</v>
      </c>
      <c r="BV61" s="19">
        <v>10.27089</v>
      </c>
      <c r="BW61" s="19">
        <v>10.113502</v>
      </c>
      <c r="BX61" s="19">
        <v>10.143097999999998</v>
      </c>
      <c r="BY61" s="19">
        <v>10.138394</v>
      </c>
      <c r="BZ61" s="19">
        <v>10.333806000000001</v>
      </c>
      <c r="CA61" s="19">
        <v>10.143097999999998</v>
      </c>
      <c r="CB61" s="19">
        <v>10.138394</v>
      </c>
      <c r="CC61" s="19">
        <v>10.333806000000001</v>
      </c>
      <c r="CD61" s="27"/>
    </row>
    <row r="62" spans="1:82" x14ac:dyDescent="0.3">
      <c r="A62" s="27" t="s">
        <v>82</v>
      </c>
      <c r="B62" s="19">
        <v>26.021058</v>
      </c>
      <c r="C62" s="19">
        <v>26.050066000000001</v>
      </c>
      <c r="D62" s="19">
        <v>25.780076000000001</v>
      </c>
      <c r="E62" s="19">
        <v>25.934229999999999</v>
      </c>
      <c r="F62" s="19">
        <v>25.554969999999997</v>
      </c>
      <c r="G62" s="19">
        <v>26.086031999999999</v>
      </c>
      <c r="H62" s="19">
        <v>25.843579999999999</v>
      </c>
      <c r="I62" s="19">
        <v>25.861415999999998</v>
      </c>
      <c r="J62" s="19">
        <v>25.800068</v>
      </c>
      <c r="K62" s="19">
        <v>25.910318</v>
      </c>
      <c r="L62" s="19">
        <v>26.977635999999997</v>
      </c>
      <c r="M62" s="19">
        <v>26.819366000000002</v>
      </c>
      <c r="N62" s="19">
        <v>26.92501</v>
      </c>
      <c r="O62" s="19">
        <v>26.973324000000002</v>
      </c>
      <c r="P62" s="19">
        <v>27.028596</v>
      </c>
      <c r="Q62" s="19">
        <v>27.183926</v>
      </c>
      <c r="R62" s="19">
        <v>27.145412</v>
      </c>
      <c r="S62" s="19">
        <v>27.099450000000001</v>
      </c>
      <c r="U62" s="19">
        <v>27.183926</v>
      </c>
      <c r="V62" s="19">
        <v>27.145412</v>
      </c>
      <c r="W62" s="19">
        <v>27.099450000000001</v>
      </c>
      <c r="X62" s="19">
        <v>26.709018</v>
      </c>
      <c r="Y62" s="19">
        <v>26.809272</v>
      </c>
      <c r="Z62" s="19">
        <v>26.384343999999999</v>
      </c>
      <c r="AA62" s="19">
        <v>26.853861999999999</v>
      </c>
      <c r="AB62" s="19">
        <v>27.049862000000001</v>
      </c>
      <c r="AC62" s="19">
        <v>25.769884000000001</v>
      </c>
      <c r="AD62" s="19">
        <v>25.903457999999997</v>
      </c>
      <c r="AE62" s="19">
        <v>25.893462</v>
      </c>
      <c r="AF62" s="19">
        <v>25.903457999999997</v>
      </c>
      <c r="AG62" s="19">
        <v>25.74607</v>
      </c>
      <c r="AH62" s="19">
        <v>26.021253999999999</v>
      </c>
      <c r="AI62" s="19">
        <v>26.075056</v>
      </c>
      <c r="AJ62" s="19">
        <v>26.011649999999999</v>
      </c>
      <c r="AK62" s="19">
        <v>26.251064</v>
      </c>
      <c r="AL62" s="19">
        <v>25.925409999999999</v>
      </c>
      <c r="AM62" s="19">
        <v>26.190206</v>
      </c>
      <c r="AN62" s="19">
        <v>26.136991999999999</v>
      </c>
      <c r="AO62" s="19">
        <v>26.940003999999998</v>
      </c>
      <c r="AP62" s="19">
        <v>27.105917999999999</v>
      </c>
      <c r="AQ62" s="19">
        <v>26.825147999999999</v>
      </c>
      <c r="AR62" s="19">
        <v>26.875912</v>
      </c>
      <c r="AS62" s="19">
        <v>26.675404</v>
      </c>
      <c r="AT62" s="19">
        <v>27.071323999999997</v>
      </c>
      <c r="AU62" s="19">
        <v>27.173832000000001</v>
      </c>
      <c r="AV62" s="19">
        <v>25.838484000000001</v>
      </c>
      <c r="AW62" s="19">
        <v>25.831526</v>
      </c>
      <c r="AX62" s="19">
        <v>25.88327</v>
      </c>
      <c r="AY62" s="19">
        <v>25.750578000000001</v>
      </c>
      <c r="AZ62" s="19">
        <v>25.501069999999999</v>
      </c>
      <c r="BA62" s="19">
        <v>25.505479999999999</v>
      </c>
      <c r="BB62" s="19">
        <v>25.603774000000001</v>
      </c>
      <c r="BC62" s="19">
        <v>25.588191999999999</v>
      </c>
      <c r="BD62" s="19">
        <v>25.574569999999998</v>
      </c>
      <c r="BE62" s="19">
        <v>25.615435999999999</v>
      </c>
      <c r="BF62" s="19">
        <v>27.005663999999999</v>
      </c>
      <c r="BG62" s="19">
        <v>27.227437999999999</v>
      </c>
      <c r="BH62" s="19">
        <v>27.096019999999999</v>
      </c>
      <c r="BI62" s="19">
        <v>26.986553999999998</v>
      </c>
      <c r="BJ62" s="19">
        <v>26.955880000000001</v>
      </c>
      <c r="BK62" s="19">
        <v>27.102684</v>
      </c>
      <c r="BL62" s="19">
        <v>27.111504</v>
      </c>
      <c r="BM62" s="19">
        <v>26.941375999999998</v>
      </c>
      <c r="BN62" s="19">
        <v>26.997823999999998</v>
      </c>
      <c r="BO62" s="19">
        <v>26.8765</v>
      </c>
      <c r="BP62" s="19">
        <v>26.890514</v>
      </c>
      <c r="BQ62" s="19">
        <v>26.670797999999998</v>
      </c>
      <c r="BR62" s="19">
        <v>26.964504000000002</v>
      </c>
      <c r="BS62" s="19">
        <v>27.271342000000001</v>
      </c>
      <c r="BT62" s="19">
        <v>26.855528</v>
      </c>
      <c r="BU62" s="19">
        <v>27.096803999999999</v>
      </c>
      <c r="BV62" s="19">
        <v>27.120519999999999</v>
      </c>
      <c r="BW62" s="19">
        <v>27.08426</v>
      </c>
      <c r="BX62" s="19">
        <v>27.073774</v>
      </c>
      <c r="BY62" s="19">
        <v>27.078085999999999</v>
      </c>
      <c r="BZ62" s="19">
        <v>27.068089999999998</v>
      </c>
      <c r="CA62" s="19">
        <v>27.073774</v>
      </c>
      <c r="CB62" s="19">
        <v>27.078085999999999</v>
      </c>
      <c r="CC62" s="19">
        <v>27.068089999999998</v>
      </c>
      <c r="CD62" s="27"/>
    </row>
    <row r="63" spans="1:82" x14ac:dyDescent="0.3">
      <c r="A63" s="27" t="s">
        <v>83</v>
      </c>
      <c r="B63" s="19">
        <v>2.8247520000000002</v>
      </c>
      <c r="C63" s="19">
        <v>2.9095219999999999</v>
      </c>
      <c r="D63" s="19">
        <v>2.9947819999999998</v>
      </c>
      <c r="E63" s="19">
        <v>2.8854139999999999</v>
      </c>
      <c r="F63" s="19">
        <v>2.9626379999999997</v>
      </c>
      <c r="G63" s="19">
        <v>2.859248</v>
      </c>
      <c r="H63" s="19">
        <v>3.0125199999999999</v>
      </c>
      <c r="I63" s="19">
        <v>2.8197540000000001</v>
      </c>
      <c r="J63" s="19">
        <v>2.8333759999999999</v>
      </c>
      <c r="K63" s="19">
        <v>3.0033080000000001</v>
      </c>
      <c r="L63" s="19">
        <v>2.9548960000000002</v>
      </c>
      <c r="M63" s="19">
        <v>2.937354</v>
      </c>
      <c r="N63" s="19">
        <v>3.0215360000000002</v>
      </c>
      <c r="O63" s="19">
        <v>2.8032900000000001</v>
      </c>
      <c r="P63" s="19">
        <v>2.8985460000000001</v>
      </c>
      <c r="Q63" s="19">
        <v>3.0879799999999999</v>
      </c>
      <c r="R63" s="19">
        <v>2.866206</v>
      </c>
      <c r="S63" s="19">
        <v>2.9403920000000001</v>
      </c>
      <c r="U63" s="19">
        <v>3.0879799999999999</v>
      </c>
      <c r="V63" s="19">
        <v>2.866206</v>
      </c>
      <c r="W63" s="19">
        <v>2.9403920000000001</v>
      </c>
      <c r="X63" s="19">
        <v>2.9873339999999997</v>
      </c>
      <c r="Y63" s="19">
        <v>2.9616579999999999</v>
      </c>
      <c r="Z63" s="19">
        <v>3.0541699999999996</v>
      </c>
      <c r="AA63" s="19">
        <v>3.0224179999999996</v>
      </c>
      <c r="AB63" s="19">
        <v>2.9514659999999999</v>
      </c>
      <c r="AC63" s="19">
        <v>2.9604820000000003</v>
      </c>
      <c r="AD63" s="19">
        <v>2.826908</v>
      </c>
      <c r="AE63" s="19">
        <v>2.8771819999999999</v>
      </c>
      <c r="AF63" s="19">
        <v>2.96597</v>
      </c>
      <c r="AG63" s="19">
        <v>3.0646560000000003</v>
      </c>
      <c r="AH63" s="19">
        <v>2.9069739999999999</v>
      </c>
      <c r="AI63" s="19">
        <v>2.9049160000000001</v>
      </c>
      <c r="AJ63" s="19">
        <v>2.8723800000000002</v>
      </c>
      <c r="AK63" s="19">
        <v>2.9421560000000002</v>
      </c>
      <c r="AL63" s="19">
        <v>2.9337279999999999</v>
      </c>
      <c r="AM63" s="19">
        <v>2.9073659999999997</v>
      </c>
      <c r="AN63" s="19">
        <v>2.9516619999999998</v>
      </c>
      <c r="AO63" s="19">
        <v>2.9009959999999997</v>
      </c>
      <c r="AP63" s="19">
        <v>3.0490740000000001</v>
      </c>
      <c r="AQ63" s="19">
        <v>2.9759660000000001</v>
      </c>
      <c r="AR63" s="19">
        <v>2.979886</v>
      </c>
      <c r="AS63" s="19">
        <v>2.9201059999999996</v>
      </c>
      <c r="AT63" s="19">
        <v>2.9359819999999996</v>
      </c>
      <c r="AU63" s="19">
        <v>2.941176</v>
      </c>
      <c r="AV63" s="19">
        <v>3.014186</v>
      </c>
      <c r="AW63" s="19">
        <v>2.8949199999999999</v>
      </c>
      <c r="AX63" s="19">
        <v>2.8838459999999997</v>
      </c>
      <c r="AY63" s="19">
        <v>2.885904</v>
      </c>
      <c r="AZ63" s="19">
        <v>2.798978</v>
      </c>
      <c r="BA63" s="19">
        <v>2.854152</v>
      </c>
      <c r="BB63" s="19">
        <v>2.8642459999999996</v>
      </c>
      <c r="BC63" s="19">
        <v>2.7086220000000001</v>
      </c>
      <c r="BD63" s="19">
        <v>2.9478399999999998</v>
      </c>
      <c r="BE63" s="19">
        <v>2.8547399999999996</v>
      </c>
      <c r="BF63" s="19">
        <v>2.9399019999999996</v>
      </c>
      <c r="BG63" s="19">
        <v>3.0405479999999998</v>
      </c>
      <c r="BH63" s="19">
        <v>2.90178</v>
      </c>
      <c r="BI63" s="19">
        <v>2.8692440000000001</v>
      </c>
      <c r="BJ63" s="19">
        <v>2.9893919999999996</v>
      </c>
      <c r="BK63" s="19">
        <v>3.0284939999999998</v>
      </c>
      <c r="BL63" s="19">
        <v>2.915794</v>
      </c>
      <c r="BM63" s="19">
        <v>2.9547979999999998</v>
      </c>
      <c r="BN63" s="19">
        <v>3.0266319999999998</v>
      </c>
      <c r="BO63" s="19">
        <v>2.9753779999999996</v>
      </c>
      <c r="BP63" s="19">
        <v>3.0316300000000003</v>
      </c>
      <c r="BQ63" s="19">
        <v>2.9062879999999995</v>
      </c>
      <c r="BR63" s="19">
        <v>2.8797299999999999</v>
      </c>
      <c r="BS63" s="19">
        <v>2.9188320000000001</v>
      </c>
      <c r="BT63" s="19">
        <v>3.0108539999999997</v>
      </c>
      <c r="BU63" s="19">
        <v>2.9557779999999996</v>
      </c>
      <c r="BV63" s="19">
        <v>2.8188719999999998</v>
      </c>
      <c r="BW63" s="19">
        <v>2.9768479999999999</v>
      </c>
      <c r="BX63" s="19">
        <v>2.899918</v>
      </c>
      <c r="BY63" s="19">
        <v>2.9118739999999996</v>
      </c>
      <c r="BZ63" s="19">
        <v>2.97234</v>
      </c>
      <c r="CA63" s="19">
        <v>2.899918</v>
      </c>
      <c r="CB63" s="19">
        <v>2.9118739999999996</v>
      </c>
      <c r="CC63" s="19">
        <v>2.97234</v>
      </c>
      <c r="CD63" s="27"/>
    </row>
    <row r="64" spans="1:82" x14ac:dyDescent="0.3">
      <c r="A64" s="27" t="s">
        <v>84</v>
      </c>
      <c r="B64" s="19">
        <v>9.3511600000000001</v>
      </c>
      <c r="C64" s="19">
        <v>9.4909079999999992</v>
      </c>
      <c r="D64" s="19">
        <v>9.3569420000000001</v>
      </c>
      <c r="E64" s="19">
        <v>9.5892020000000002</v>
      </c>
      <c r="F64" s="19">
        <v>9.3458679999999994</v>
      </c>
      <c r="G64" s="19">
        <v>9.441320000000001</v>
      </c>
      <c r="H64" s="19">
        <v>9.4177020000000002</v>
      </c>
      <c r="I64" s="19">
        <v>9.4516100000000005</v>
      </c>
      <c r="J64" s="19">
        <v>9.4239740000000012</v>
      </c>
      <c r="K64" s="19">
        <v>9.4593519999999991</v>
      </c>
      <c r="L64" s="19">
        <v>9.486008</v>
      </c>
      <c r="M64" s="19">
        <v>9.5171719999999986</v>
      </c>
      <c r="N64" s="19">
        <v>9.3193099999999998</v>
      </c>
      <c r="O64" s="19">
        <v>9.4563140000000008</v>
      </c>
      <c r="P64" s="19">
        <v>9.637124</v>
      </c>
      <c r="Q64" s="19">
        <v>9.4862040000000007</v>
      </c>
      <c r="R64" s="19">
        <v>9.3620380000000001</v>
      </c>
      <c r="S64" s="19">
        <v>9.3839899999999989</v>
      </c>
      <c r="U64" s="19">
        <v>9.4862040000000007</v>
      </c>
      <c r="V64" s="19">
        <v>9.3620380000000001</v>
      </c>
      <c r="W64" s="19">
        <v>9.3839899999999989</v>
      </c>
      <c r="X64" s="19">
        <v>9.6503540000000001</v>
      </c>
      <c r="Y64" s="19">
        <v>9.5616640000000004</v>
      </c>
      <c r="Z64" s="19">
        <v>9.7337519999999991</v>
      </c>
      <c r="AA64" s="19">
        <v>9.6197780000000002</v>
      </c>
      <c r="AB64" s="19">
        <v>9.5493159999999992</v>
      </c>
      <c r="AC64" s="19">
        <v>9.4509240000000005</v>
      </c>
      <c r="AD64" s="19">
        <v>9.4096659999999996</v>
      </c>
      <c r="AE64" s="19">
        <v>9.3806580000000004</v>
      </c>
      <c r="AF64" s="19">
        <v>9.5549020000000002</v>
      </c>
      <c r="AG64" s="19">
        <v>9.5726399999999998</v>
      </c>
      <c r="AH64" s="19">
        <v>9.5073720000000002</v>
      </c>
      <c r="AI64" s="19">
        <v>9.4754239999999985</v>
      </c>
      <c r="AJ64" s="19">
        <v>9.4268159999999988</v>
      </c>
      <c r="AK64" s="19">
        <v>9.5240320000000001</v>
      </c>
      <c r="AL64" s="19">
        <v>9.5475519999999996</v>
      </c>
      <c r="AM64" s="19">
        <v>9.4650360000000013</v>
      </c>
      <c r="AN64" s="19">
        <v>9.6048819999999999</v>
      </c>
      <c r="AO64" s="19">
        <v>9.4163299999999985</v>
      </c>
      <c r="AP64" s="19">
        <v>9.437596000000001</v>
      </c>
      <c r="AQ64" s="19">
        <v>9.4705239999999993</v>
      </c>
      <c r="AR64" s="19">
        <v>9.5279520000000009</v>
      </c>
      <c r="AS64" s="19">
        <v>9.374288</v>
      </c>
      <c r="AT64" s="19">
        <v>9.3318539999999999</v>
      </c>
      <c r="AU64" s="19">
        <v>9.4236799999999992</v>
      </c>
      <c r="AV64" s="19">
        <v>9.294319999999999</v>
      </c>
      <c r="AW64" s="19">
        <v>9.3671339999999983</v>
      </c>
      <c r="AX64" s="19">
        <v>9.5192300000000003</v>
      </c>
      <c r="AY64" s="19">
        <v>9.3217600000000012</v>
      </c>
      <c r="AZ64" s="19">
        <v>9.2718779999999992</v>
      </c>
      <c r="BA64" s="19">
        <v>9.275798</v>
      </c>
      <c r="BB64" s="19">
        <v>9.237088</v>
      </c>
      <c r="BC64" s="19">
        <v>9.2384599999999999</v>
      </c>
      <c r="BD64" s="19">
        <v>9.3890860000000007</v>
      </c>
      <c r="BE64" s="19">
        <v>9.3662519999999994</v>
      </c>
      <c r="BF64" s="19">
        <v>9.2113139999999998</v>
      </c>
      <c r="BG64" s="19">
        <v>9.5250120000000003</v>
      </c>
      <c r="BH64" s="19">
        <v>9.3852639999999994</v>
      </c>
      <c r="BI64" s="19">
        <v>9.3856559999999991</v>
      </c>
      <c r="BJ64" s="19">
        <v>9.525404</v>
      </c>
      <c r="BK64" s="19">
        <v>9.4552359999999993</v>
      </c>
      <c r="BL64" s="19">
        <v>9.5056080000000005</v>
      </c>
      <c r="BM64" s="19">
        <v>9.4748359999999998</v>
      </c>
      <c r="BN64" s="19">
        <v>9.4728759999999994</v>
      </c>
      <c r="BO64" s="19">
        <v>9.4271100000000008</v>
      </c>
      <c r="BP64" s="19">
        <v>9.5524520000000006</v>
      </c>
      <c r="BQ64" s="19">
        <v>9.5812639999999991</v>
      </c>
      <c r="BR64" s="19">
        <v>9.6464339999999993</v>
      </c>
      <c r="BS64" s="19">
        <v>9.3933</v>
      </c>
      <c r="BT64" s="19">
        <v>9.6578999999999997</v>
      </c>
      <c r="BU64" s="19">
        <v>9.5038440000000008</v>
      </c>
      <c r="BV64" s="19">
        <v>9.4036879999999989</v>
      </c>
      <c r="BW64" s="19">
        <v>9.5255020000000012</v>
      </c>
      <c r="BX64" s="19">
        <v>9.6519220000000008</v>
      </c>
      <c r="BY64" s="19">
        <v>9.5965520000000009</v>
      </c>
      <c r="BZ64" s="19">
        <v>9.3655659999999994</v>
      </c>
      <c r="CA64" s="19">
        <v>9.6519220000000008</v>
      </c>
      <c r="CB64" s="19">
        <v>9.5965520000000009</v>
      </c>
      <c r="CC64" s="19">
        <v>9.3655659999999994</v>
      </c>
      <c r="CD64" s="27"/>
    </row>
    <row r="65" spans="1:82" x14ac:dyDescent="0.3">
      <c r="A65" s="27" t="s">
        <v>85</v>
      </c>
      <c r="B65" s="19">
        <v>1.4151199999999999</v>
      </c>
      <c r="C65" s="19">
        <v>1.4708819999999998</v>
      </c>
      <c r="D65" s="19">
        <v>1.54105</v>
      </c>
      <c r="E65" s="19">
        <v>1.469608</v>
      </c>
      <c r="F65" s="19">
        <v>1.4433440000000002</v>
      </c>
      <c r="G65" s="19">
        <v>1.516648</v>
      </c>
      <c r="H65" s="19">
        <v>1.4574560000000001</v>
      </c>
      <c r="I65" s="19">
        <v>1.5513399999999999</v>
      </c>
      <c r="J65" s="19">
        <v>1.5082199999999999</v>
      </c>
      <c r="K65" s="19">
        <v>1.436582</v>
      </c>
      <c r="L65" s="19">
        <v>1.4440299999999999</v>
      </c>
      <c r="M65" s="19">
        <v>1.395912</v>
      </c>
      <c r="N65" s="19">
        <v>1.449322</v>
      </c>
      <c r="O65" s="19">
        <v>1.517236</v>
      </c>
      <c r="P65" s="19">
        <v>1.4384440000000001</v>
      </c>
      <c r="Q65" s="19">
        <v>1.47441</v>
      </c>
      <c r="R65" s="19">
        <v>1.4368759999999998</v>
      </c>
      <c r="S65" s="19">
        <v>1.3040860000000001</v>
      </c>
      <c r="U65" s="19">
        <v>1.47441</v>
      </c>
      <c r="V65" s="19">
        <v>1.4368759999999998</v>
      </c>
      <c r="W65" s="19">
        <v>1.3040860000000001</v>
      </c>
      <c r="X65" s="19">
        <v>1.5625119999999999</v>
      </c>
      <c r="Y65" s="19">
        <v>1.5253699999999999</v>
      </c>
      <c r="Z65" s="19">
        <v>1.5085139999999999</v>
      </c>
      <c r="AA65" s="19">
        <v>1.4529479999999999</v>
      </c>
      <c r="AB65" s="19">
        <v>1.439522</v>
      </c>
      <c r="AC65" s="19">
        <v>1.49891</v>
      </c>
      <c r="AD65" s="19">
        <v>1.5171380000000001</v>
      </c>
      <c r="AE65" s="19">
        <v>1.4336420000000001</v>
      </c>
      <c r="AF65" s="19">
        <v>1.4824459999999999</v>
      </c>
      <c r="AG65" s="19">
        <v>1.456574</v>
      </c>
      <c r="AH65" s="19">
        <v>1.534386</v>
      </c>
      <c r="AI65" s="19">
        <v>1.5592779999999999</v>
      </c>
      <c r="AJ65" s="19">
        <v>1.5537899999999998</v>
      </c>
      <c r="AK65" s="19">
        <v>1.422078</v>
      </c>
      <c r="AL65" s="19">
        <v>1.5200779999999998</v>
      </c>
      <c r="AM65" s="19">
        <v>1.4101220000000001</v>
      </c>
      <c r="AN65" s="19">
        <v>1.5174319999999999</v>
      </c>
      <c r="AO65" s="19">
        <v>1.4640219999999999</v>
      </c>
      <c r="AP65" s="19">
        <v>1.468334</v>
      </c>
      <c r="AQ65" s="19">
        <v>1.339072</v>
      </c>
      <c r="AR65" s="19">
        <v>1.3761159999999999</v>
      </c>
      <c r="AS65" s="19">
        <v>1.49499</v>
      </c>
      <c r="AT65" s="19">
        <v>1.4929320000000001</v>
      </c>
      <c r="AU65" s="19">
        <v>1.4995959999999999</v>
      </c>
      <c r="AV65" s="19">
        <v>1.5231159999999999</v>
      </c>
      <c r="AW65" s="19">
        <v>1.58466</v>
      </c>
      <c r="AX65" s="19">
        <v>1.5002819999999999</v>
      </c>
      <c r="AY65" s="19">
        <v>1.543598</v>
      </c>
      <c r="AZ65" s="19">
        <v>1.46902</v>
      </c>
      <c r="BA65" s="19">
        <v>1.5060639999999998</v>
      </c>
      <c r="BB65" s="19">
        <v>1.4678439999999999</v>
      </c>
      <c r="BC65" s="19">
        <v>1.4298200000000001</v>
      </c>
      <c r="BD65" s="19">
        <v>1.376312</v>
      </c>
      <c r="BE65" s="19">
        <v>1.435994</v>
      </c>
      <c r="BF65" s="19">
        <v>1.4000280000000001</v>
      </c>
      <c r="BG65" s="19">
        <v>1.417864</v>
      </c>
      <c r="BH65" s="19">
        <v>1.4621599999999999</v>
      </c>
      <c r="BI65" s="19">
        <v>1.496362</v>
      </c>
      <c r="BJ65" s="19">
        <v>1.3433839999999999</v>
      </c>
      <c r="BK65" s="19">
        <v>1.4869540000000001</v>
      </c>
      <c r="BL65" s="19">
        <v>1.4084559999999999</v>
      </c>
      <c r="BM65" s="19">
        <v>1.3779779999999999</v>
      </c>
      <c r="BN65" s="19">
        <v>1.4546139999999999</v>
      </c>
      <c r="BO65" s="19">
        <v>1.362592</v>
      </c>
      <c r="BP65" s="19">
        <v>1.4549079999999999</v>
      </c>
      <c r="BQ65" s="19">
        <v>1.462062</v>
      </c>
      <c r="BR65" s="19">
        <v>1.3663160000000001</v>
      </c>
      <c r="BS65" s="19">
        <v>1.4228619999999998</v>
      </c>
      <c r="BT65" s="19">
        <v>1.4257040000000001</v>
      </c>
      <c r="BU65" s="19">
        <v>1.454712</v>
      </c>
      <c r="BV65" s="19">
        <v>1.3544580000000002</v>
      </c>
      <c r="BW65" s="19">
        <v>1.4545159999999999</v>
      </c>
      <c r="BX65" s="19">
        <v>1.3581819999999998</v>
      </c>
      <c r="BY65" s="19">
        <v>1.4824459999999999</v>
      </c>
      <c r="BZ65" s="19">
        <v>1.4944019999999998</v>
      </c>
      <c r="CA65" s="19">
        <v>1.3581819999999998</v>
      </c>
      <c r="CB65" s="19">
        <v>1.4824459999999999</v>
      </c>
      <c r="CC65" s="19">
        <v>1.4944019999999998</v>
      </c>
      <c r="CD65" s="27"/>
    </row>
    <row r="66" spans="1:82" x14ac:dyDescent="0.3">
      <c r="A66" s="27" t="s">
        <v>86</v>
      </c>
      <c r="B66" s="19">
        <v>0.99479799999999985</v>
      </c>
      <c r="C66" s="19">
        <v>1.0373300000000001</v>
      </c>
      <c r="D66" s="19">
        <v>1.0814299999999999</v>
      </c>
      <c r="E66" s="19">
        <v>0.97598200000000002</v>
      </c>
      <c r="F66" s="19">
        <v>1.07996</v>
      </c>
      <c r="G66" s="19">
        <v>1.076236</v>
      </c>
      <c r="H66" s="19">
        <v>1.1361140000000001</v>
      </c>
      <c r="I66" s="19">
        <v>0.96383000000000008</v>
      </c>
      <c r="J66" s="19">
        <v>0.97833399999999993</v>
      </c>
      <c r="K66" s="19">
        <v>1.0033240000000001</v>
      </c>
      <c r="L66" s="19">
        <v>0.90718599999999994</v>
      </c>
      <c r="M66" s="19">
        <v>0.95324600000000004</v>
      </c>
      <c r="N66" s="19">
        <v>0.86102800000000002</v>
      </c>
      <c r="O66" s="19">
        <v>0.97069000000000005</v>
      </c>
      <c r="P66" s="19">
        <v>0.98284199999999988</v>
      </c>
      <c r="Q66" s="19">
        <v>0.97911799999999993</v>
      </c>
      <c r="R66" s="19">
        <v>0.85877399999999993</v>
      </c>
      <c r="S66" s="19">
        <v>0.83711599999999997</v>
      </c>
      <c r="U66" s="19">
        <v>0.97911799999999993</v>
      </c>
      <c r="V66" s="19">
        <v>0.85877399999999993</v>
      </c>
      <c r="W66" s="19">
        <v>0.83711599999999997</v>
      </c>
      <c r="X66" s="19">
        <v>1.1389559999999999</v>
      </c>
      <c r="Y66" s="19">
        <v>0.96098800000000006</v>
      </c>
      <c r="Z66" s="19">
        <v>0.932666</v>
      </c>
      <c r="AA66" s="19">
        <v>0.97421799999999992</v>
      </c>
      <c r="AB66" s="19">
        <v>0.86827999999999994</v>
      </c>
      <c r="AC66" s="19">
        <v>1.0023439999999999</v>
      </c>
      <c r="AD66" s="19">
        <v>0.93393999999999999</v>
      </c>
      <c r="AE66" s="19">
        <v>0.98264599999999991</v>
      </c>
      <c r="AF66" s="19">
        <v>0.99783599999999995</v>
      </c>
      <c r="AG66" s="19">
        <v>1.0112620000000001</v>
      </c>
      <c r="AH66" s="19">
        <v>1.0681020000000001</v>
      </c>
      <c r="AI66" s="19">
        <v>1.03488</v>
      </c>
      <c r="AJ66" s="19">
        <v>1.038114</v>
      </c>
      <c r="AK66" s="19">
        <v>0.86171399999999998</v>
      </c>
      <c r="AL66" s="19">
        <v>1.0090080000000001</v>
      </c>
      <c r="AM66" s="19">
        <v>0.92639400000000005</v>
      </c>
      <c r="AN66" s="19">
        <v>0.96490799999999999</v>
      </c>
      <c r="AO66" s="19">
        <v>0.93550800000000001</v>
      </c>
      <c r="AP66" s="19">
        <v>0.86729999999999996</v>
      </c>
      <c r="AQ66" s="19">
        <v>0.95716599999999996</v>
      </c>
      <c r="AR66" s="19">
        <v>0.948542</v>
      </c>
      <c r="AS66" s="19">
        <v>0.93345</v>
      </c>
      <c r="AT66" s="19">
        <v>0.89816999999999991</v>
      </c>
      <c r="AU66" s="19">
        <v>0.84858199999999995</v>
      </c>
      <c r="AV66" s="19">
        <v>1.0197879999999999</v>
      </c>
      <c r="AW66" s="19">
        <v>0.96020399999999995</v>
      </c>
      <c r="AX66" s="19">
        <v>1.0226300000000001</v>
      </c>
      <c r="AY66" s="19">
        <v>0.96206599999999998</v>
      </c>
      <c r="AZ66" s="19">
        <v>0.98195999999999994</v>
      </c>
      <c r="BA66" s="19">
        <v>0.958538</v>
      </c>
      <c r="BB66" s="19">
        <v>0.8727879999999999</v>
      </c>
      <c r="BC66" s="19">
        <v>1.0203759999999999</v>
      </c>
      <c r="BD66" s="19">
        <v>0.84211399999999992</v>
      </c>
      <c r="BE66" s="19">
        <v>0.92404199999999992</v>
      </c>
      <c r="BF66" s="19">
        <v>0.99646399999999991</v>
      </c>
      <c r="BG66" s="19">
        <v>0.99577799999999994</v>
      </c>
      <c r="BH66" s="19">
        <v>1.0099879999999999</v>
      </c>
      <c r="BI66" s="19">
        <v>0.90826399999999996</v>
      </c>
      <c r="BJ66" s="19">
        <v>0.91051800000000005</v>
      </c>
      <c r="BK66" s="19">
        <v>1.0103799999999998</v>
      </c>
      <c r="BL66" s="19">
        <v>0.97676600000000002</v>
      </c>
      <c r="BM66" s="19">
        <v>0.98303800000000008</v>
      </c>
      <c r="BN66" s="19">
        <v>1.036252</v>
      </c>
      <c r="BO66" s="19">
        <v>0.87504199999999999</v>
      </c>
      <c r="BP66" s="19">
        <v>0.94520999999999999</v>
      </c>
      <c r="BQ66" s="19">
        <v>1.073394</v>
      </c>
      <c r="BR66" s="19">
        <v>0.94765999999999995</v>
      </c>
      <c r="BS66" s="19">
        <v>1.058792</v>
      </c>
      <c r="BT66" s="19">
        <v>0.93149000000000004</v>
      </c>
      <c r="BU66" s="19">
        <v>0.92276799999999992</v>
      </c>
      <c r="BV66" s="19">
        <v>0.85622600000000004</v>
      </c>
      <c r="BW66" s="19">
        <v>0.97470800000000002</v>
      </c>
      <c r="BX66" s="19">
        <v>0.91247800000000001</v>
      </c>
      <c r="BY66" s="19">
        <v>0.95550000000000002</v>
      </c>
      <c r="BZ66" s="19">
        <v>0.99852199999999991</v>
      </c>
      <c r="CA66" s="19">
        <v>0.91247800000000001</v>
      </c>
      <c r="CB66" s="19">
        <v>0.95550000000000002</v>
      </c>
      <c r="CC66" s="19">
        <v>0.99852199999999991</v>
      </c>
      <c r="CD66" s="27"/>
    </row>
    <row r="67" spans="1:82" x14ac:dyDescent="0.3">
      <c r="A67" s="27" t="s">
        <v>87</v>
      </c>
      <c r="B67" s="19">
        <v>0.25391799999999998</v>
      </c>
      <c r="C67" s="19">
        <v>0.215894</v>
      </c>
      <c r="D67" s="19">
        <v>0.24960599999999997</v>
      </c>
      <c r="E67" s="19">
        <v>0.28870799999999996</v>
      </c>
      <c r="F67" s="19">
        <v>0.28027999999999997</v>
      </c>
      <c r="G67" s="19">
        <v>0.24137399999999998</v>
      </c>
      <c r="H67" s="19">
        <v>0.26058200000000004</v>
      </c>
      <c r="I67" s="19">
        <v>0.20991599999999999</v>
      </c>
      <c r="J67" s="19">
        <v>0.19903799999999999</v>
      </c>
      <c r="K67" s="19">
        <v>0.25685799999999998</v>
      </c>
      <c r="L67" s="19">
        <v>0.229712</v>
      </c>
      <c r="M67" s="19">
        <v>0.17110800000000001</v>
      </c>
      <c r="N67" s="19">
        <v>0.20158599999999999</v>
      </c>
      <c r="O67" s="19">
        <v>0.21471799999999999</v>
      </c>
      <c r="P67" s="19">
        <v>0.257936</v>
      </c>
      <c r="Q67" s="19">
        <v>0.24274599999999999</v>
      </c>
      <c r="R67" s="19">
        <v>0.16395399999999999</v>
      </c>
      <c r="S67" s="19">
        <v>0.21599200000000002</v>
      </c>
      <c r="U67" s="19">
        <v>0.24274599999999999</v>
      </c>
      <c r="V67" s="19">
        <v>0.16395399999999999</v>
      </c>
      <c r="W67" s="19">
        <v>0.21599200000000002</v>
      </c>
      <c r="X67" s="19">
        <v>0.39111800000000002</v>
      </c>
      <c r="Y67" s="19">
        <v>0.26665800000000001</v>
      </c>
      <c r="Z67" s="19">
        <v>0.225498</v>
      </c>
      <c r="AA67" s="19">
        <v>0.28331800000000001</v>
      </c>
      <c r="AB67" s="19">
        <v>0.24882200000000002</v>
      </c>
      <c r="AC67" s="19">
        <v>0.18865000000000001</v>
      </c>
      <c r="AD67" s="19">
        <v>0.23029999999999998</v>
      </c>
      <c r="AE67" s="19">
        <v>0.20619199999999999</v>
      </c>
      <c r="AF67" s="19">
        <v>0.22344</v>
      </c>
      <c r="AG67" s="19">
        <v>0.202566</v>
      </c>
      <c r="AH67" s="19">
        <v>0.27489000000000002</v>
      </c>
      <c r="AI67" s="19">
        <v>0.25705399999999995</v>
      </c>
      <c r="AJ67" s="19">
        <v>0.214424</v>
      </c>
      <c r="AK67" s="19">
        <v>0.208838</v>
      </c>
      <c r="AL67" s="19">
        <v>0.25646599999999997</v>
      </c>
      <c r="AM67" s="19">
        <v>0.22285199999999999</v>
      </c>
      <c r="AN67" s="19">
        <v>0.28723800000000005</v>
      </c>
      <c r="AO67" s="19">
        <v>0.26665800000000001</v>
      </c>
      <c r="AP67" s="19">
        <v>0.29978199999999999</v>
      </c>
      <c r="AQ67" s="19">
        <v>0.23206399999999999</v>
      </c>
      <c r="AR67" s="19">
        <v>0.21040600000000001</v>
      </c>
      <c r="AS67" s="19">
        <v>0.2646</v>
      </c>
      <c r="AT67" s="19">
        <v>0.30154599999999998</v>
      </c>
      <c r="AU67" s="19">
        <v>0.19502</v>
      </c>
      <c r="AV67" s="19">
        <v>0.24715599999999999</v>
      </c>
      <c r="AW67" s="19">
        <v>0.26224799999999998</v>
      </c>
      <c r="AX67" s="19">
        <v>0.29331400000000002</v>
      </c>
      <c r="AY67" s="19">
        <v>0.25136999999999998</v>
      </c>
      <c r="AZ67" s="19">
        <v>0.24784200000000001</v>
      </c>
      <c r="BA67" s="19">
        <v>0.31330599999999997</v>
      </c>
      <c r="BB67" s="19">
        <v>0.229712</v>
      </c>
      <c r="BC67" s="19">
        <v>0.254996</v>
      </c>
      <c r="BD67" s="19">
        <v>0.218638</v>
      </c>
      <c r="BE67" s="19">
        <v>0.26538399999999995</v>
      </c>
      <c r="BF67" s="19">
        <v>0.144452</v>
      </c>
      <c r="BG67" s="19">
        <v>0.146118</v>
      </c>
      <c r="BH67" s="19">
        <v>0.18463200000000002</v>
      </c>
      <c r="BI67" s="19">
        <v>0.197274</v>
      </c>
      <c r="BJ67" s="19">
        <v>0.14454999999999998</v>
      </c>
      <c r="BK67" s="19">
        <v>0.30605399999999999</v>
      </c>
      <c r="BL67" s="19">
        <v>0.36456</v>
      </c>
      <c r="BM67" s="19">
        <v>0.24411799999999997</v>
      </c>
      <c r="BN67" s="19">
        <v>0.22961400000000001</v>
      </c>
      <c r="BO67" s="19">
        <v>0.18316200000000002</v>
      </c>
      <c r="BP67" s="19">
        <v>0.18159399999999998</v>
      </c>
      <c r="BQ67" s="19">
        <v>0.12818399999999999</v>
      </c>
      <c r="BR67" s="19">
        <v>0.17404800000000001</v>
      </c>
      <c r="BS67" s="19">
        <v>0.20511400000000002</v>
      </c>
      <c r="BT67" s="19">
        <v>0.25244800000000001</v>
      </c>
      <c r="BU67" s="19">
        <v>0.224028</v>
      </c>
      <c r="BV67" s="19">
        <v>0.269598</v>
      </c>
      <c r="BW67" s="19">
        <v>0.30507400000000001</v>
      </c>
      <c r="BX67" s="19">
        <v>0.20893600000000001</v>
      </c>
      <c r="BY67" s="19">
        <v>0.26832400000000001</v>
      </c>
      <c r="BZ67" s="19">
        <v>0.20452599999999999</v>
      </c>
      <c r="CA67" s="19">
        <v>0.20893600000000001</v>
      </c>
      <c r="CB67" s="19">
        <v>0.26832400000000001</v>
      </c>
      <c r="CC67" s="19">
        <v>0.20452599999999999</v>
      </c>
      <c r="CD67" s="27"/>
    </row>
    <row r="68" spans="1:82" x14ac:dyDescent="0.3">
      <c r="A68" s="27" t="s">
        <v>88</v>
      </c>
      <c r="B68" s="19" t="s">
        <v>477</v>
      </c>
      <c r="C68" s="19" t="s">
        <v>477</v>
      </c>
      <c r="D68" s="19" t="s">
        <v>477</v>
      </c>
      <c r="E68" s="19" t="s">
        <v>477</v>
      </c>
      <c r="F68" s="19" t="s">
        <v>477</v>
      </c>
      <c r="G68" s="19" t="s">
        <v>477</v>
      </c>
      <c r="H68" s="19" t="s">
        <v>477</v>
      </c>
      <c r="I68" s="19" t="s">
        <v>477</v>
      </c>
      <c r="J68" s="19" t="s">
        <v>477</v>
      </c>
      <c r="K68" s="19" t="s">
        <v>477</v>
      </c>
      <c r="L68" s="19" t="s">
        <v>477</v>
      </c>
      <c r="M68" s="19" t="s">
        <v>477</v>
      </c>
      <c r="N68" s="19" t="s">
        <v>477</v>
      </c>
      <c r="O68" s="19" t="s">
        <v>477</v>
      </c>
      <c r="P68" s="19" t="s">
        <v>477</v>
      </c>
      <c r="Q68" s="19" t="s">
        <v>477</v>
      </c>
      <c r="R68" s="19" t="s">
        <v>477</v>
      </c>
      <c r="S68" s="19">
        <v>9.7607999999999986E-2</v>
      </c>
      <c r="U68" s="19" t="s">
        <v>477</v>
      </c>
      <c r="V68" s="19" t="s">
        <v>477</v>
      </c>
      <c r="W68" s="19">
        <v>9.7607999999999986E-2</v>
      </c>
      <c r="X68" s="19" t="s">
        <v>477</v>
      </c>
      <c r="Y68" s="19" t="s">
        <v>477</v>
      </c>
      <c r="Z68" s="19" t="s">
        <v>477</v>
      </c>
      <c r="AA68" s="19" t="s">
        <v>477</v>
      </c>
      <c r="AB68" s="19" t="s">
        <v>477</v>
      </c>
      <c r="AC68" s="19" t="s">
        <v>477</v>
      </c>
      <c r="AD68" s="19" t="s">
        <v>477</v>
      </c>
      <c r="AE68" s="19" t="s">
        <v>477</v>
      </c>
      <c r="AF68" s="19" t="s">
        <v>477</v>
      </c>
      <c r="AG68" s="19" t="s">
        <v>477</v>
      </c>
      <c r="AH68" s="19" t="s">
        <v>477</v>
      </c>
      <c r="AI68" s="19" t="s">
        <v>477</v>
      </c>
      <c r="AJ68" s="19" t="s">
        <v>477</v>
      </c>
      <c r="AK68" s="19" t="s">
        <v>477</v>
      </c>
      <c r="AL68" s="19" t="s">
        <v>477</v>
      </c>
      <c r="AM68" s="19" t="s">
        <v>477</v>
      </c>
      <c r="AN68" s="19" t="s">
        <v>477</v>
      </c>
      <c r="AO68" s="19" t="s">
        <v>477</v>
      </c>
      <c r="AP68" s="19" t="s">
        <v>477</v>
      </c>
      <c r="AQ68" s="19" t="s">
        <v>477</v>
      </c>
      <c r="AR68" s="19" t="s">
        <v>477</v>
      </c>
      <c r="AS68" s="19" t="s">
        <v>477</v>
      </c>
      <c r="AT68" s="19" t="s">
        <v>477</v>
      </c>
      <c r="AU68" s="19" t="s">
        <v>477</v>
      </c>
      <c r="AV68" s="19" t="s">
        <v>477</v>
      </c>
      <c r="AW68" s="19" t="s">
        <v>477</v>
      </c>
      <c r="AX68" s="19" t="s">
        <v>477</v>
      </c>
      <c r="AY68" s="19" t="s">
        <v>477</v>
      </c>
      <c r="AZ68" s="19" t="s">
        <v>477</v>
      </c>
      <c r="BA68" s="19" t="s">
        <v>477</v>
      </c>
      <c r="BB68" s="19" t="s">
        <v>477</v>
      </c>
      <c r="BC68" s="19" t="s">
        <v>477</v>
      </c>
      <c r="BD68" s="19" t="s">
        <v>477</v>
      </c>
      <c r="BE68" s="19" t="s">
        <v>477</v>
      </c>
      <c r="BF68" s="19" t="s">
        <v>477</v>
      </c>
      <c r="BG68" s="19" t="s">
        <v>477</v>
      </c>
      <c r="BH68" s="19" t="s">
        <v>477</v>
      </c>
      <c r="BI68" s="19" t="s">
        <v>477</v>
      </c>
      <c r="BJ68" s="19" t="s">
        <v>477</v>
      </c>
      <c r="BK68" s="19" t="s">
        <v>477</v>
      </c>
      <c r="BL68" s="19" t="s">
        <v>477</v>
      </c>
      <c r="BM68" s="19" t="s">
        <v>477</v>
      </c>
      <c r="BN68" s="19" t="s">
        <v>477</v>
      </c>
      <c r="BO68" s="19">
        <v>9.3296000000000004E-2</v>
      </c>
      <c r="BP68" s="19" t="s">
        <v>477</v>
      </c>
      <c r="BQ68" s="19" t="s">
        <v>477</v>
      </c>
      <c r="BR68" s="19" t="s">
        <v>477</v>
      </c>
      <c r="BS68" s="19" t="s">
        <v>477</v>
      </c>
      <c r="BT68" s="19" t="s">
        <v>477</v>
      </c>
      <c r="BU68" s="19" t="s">
        <v>477</v>
      </c>
      <c r="BV68" s="19" t="s">
        <v>477</v>
      </c>
      <c r="BW68" s="19" t="s">
        <v>477</v>
      </c>
      <c r="BX68" s="19" t="s">
        <v>477</v>
      </c>
      <c r="BY68" s="19" t="s">
        <v>477</v>
      </c>
      <c r="BZ68" s="19" t="s">
        <v>477</v>
      </c>
      <c r="CA68" s="19" t="s">
        <v>477</v>
      </c>
      <c r="CB68" s="19" t="s">
        <v>477</v>
      </c>
      <c r="CC68" s="19" t="s">
        <v>477</v>
      </c>
      <c r="CD68" s="27"/>
    </row>
    <row r="69" spans="1:82" x14ac:dyDescent="0.3">
      <c r="A69" s="27" t="s">
        <v>90</v>
      </c>
      <c r="B69" s="19" t="s">
        <v>477</v>
      </c>
      <c r="C69" s="19" t="s">
        <v>477</v>
      </c>
      <c r="D69" s="19" t="s">
        <v>477</v>
      </c>
      <c r="E69" s="19" t="s">
        <v>477</v>
      </c>
      <c r="F69" s="19" t="s">
        <v>477</v>
      </c>
      <c r="G69" s="19" t="s">
        <v>477</v>
      </c>
      <c r="H69" s="19" t="s">
        <v>477</v>
      </c>
      <c r="I69" s="19" t="s">
        <v>477</v>
      </c>
      <c r="J69" s="19" t="s">
        <v>477</v>
      </c>
      <c r="K69" s="19" t="s">
        <v>477</v>
      </c>
      <c r="L69" s="19" t="s">
        <v>477</v>
      </c>
      <c r="M69" s="19" t="s">
        <v>477</v>
      </c>
      <c r="N69" s="19" t="s">
        <v>477</v>
      </c>
      <c r="O69" s="19" t="s">
        <v>477</v>
      </c>
      <c r="P69" s="19" t="s">
        <v>477</v>
      </c>
      <c r="Q69" s="19" t="s">
        <v>477</v>
      </c>
      <c r="R69" s="19" t="s">
        <v>477</v>
      </c>
      <c r="S69" s="19" t="s">
        <v>477</v>
      </c>
      <c r="U69" s="19" t="s">
        <v>477</v>
      </c>
      <c r="V69" s="19" t="s">
        <v>477</v>
      </c>
      <c r="W69" s="19" t="s">
        <v>477</v>
      </c>
      <c r="X69" s="19" t="s">
        <v>477</v>
      </c>
      <c r="Y69" s="19" t="s">
        <v>477</v>
      </c>
      <c r="Z69" s="19" t="s">
        <v>477</v>
      </c>
      <c r="AA69" s="19" t="s">
        <v>477</v>
      </c>
      <c r="AB69" s="19" t="s">
        <v>477</v>
      </c>
      <c r="AC69" s="19" t="s">
        <v>477</v>
      </c>
      <c r="AD69" s="19" t="s">
        <v>477</v>
      </c>
      <c r="AE69" s="19" t="s">
        <v>477</v>
      </c>
      <c r="AF69" s="19" t="s">
        <v>477</v>
      </c>
      <c r="AG69" s="19" t="s">
        <v>477</v>
      </c>
      <c r="AH69" s="19" t="s">
        <v>477</v>
      </c>
      <c r="AI69" s="19" t="s">
        <v>477</v>
      </c>
      <c r="AJ69" s="19" t="s">
        <v>477</v>
      </c>
      <c r="AK69" s="19" t="s">
        <v>477</v>
      </c>
      <c r="AL69" s="19" t="s">
        <v>477</v>
      </c>
      <c r="AM69" s="19" t="s">
        <v>477</v>
      </c>
      <c r="AN69" s="19" t="s">
        <v>477</v>
      </c>
      <c r="AO69" s="19" t="s">
        <v>477</v>
      </c>
      <c r="AP69" s="19" t="s">
        <v>477</v>
      </c>
      <c r="AQ69" s="19" t="s">
        <v>477</v>
      </c>
      <c r="AR69" s="19" t="s">
        <v>477</v>
      </c>
      <c r="AS69" s="19" t="s">
        <v>477</v>
      </c>
      <c r="AT69" s="19" t="s">
        <v>477</v>
      </c>
      <c r="AU69" s="19" t="s">
        <v>477</v>
      </c>
      <c r="AV69" s="19" t="s">
        <v>477</v>
      </c>
      <c r="AW69" s="19" t="s">
        <v>477</v>
      </c>
      <c r="AX69" s="19" t="s">
        <v>477</v>
      </c>
      <c r="AY69" s="19" t="s">
        <v>477</v>
      </c>
      <c r="AZ69" s="19" t="s">
        <v>477</v>
      </c>
      <c r="BA69" s="19" t="s">
        <v>477</v>
      </c>
      <c r="BB69" s="19" t="s">
        <v>477</v>
      </c>
      <c r="BC69" s="19" t="s">
        <v>477</v>
      </c>
      <c r="BD69" s="19" t="s">
        <v>477</v>
      </c>
      <c r="BE69" s="19" t="s">
        <v>477</v>
      </c>
      <c r="BF69" s="19" t="s">
        <v>477</v>
      </c>
      <c r="BG69" s="19" t="s">
        <v>477</v>
      </c>
      <c r="BH69" s="19" t="s">
        <v>477</v>
      </c>
      <c r="BI69" s="19" t="s">
        <v>477</v>
      </c>
      <c r="BJ69" s="19" t="s">
        <v>477</v>
      </c>
      <c r="BK69" s="19" t="s">
        <v>477</v>
      </c>
      <c r="BL69" s="19" t="s">
        <v>477</v>
      </c>
      <c r="BM69" s="19" t="s">
        <v>477</v>
      </c>
      <c r="BN69" s="19" t="s">
        <v>477</v>
      </c>
      <c r="BO69" s="19" t="s">
        <v>477</v>
      </c>
      <c r="BP69" s="19" t="s">
        <v>477</v>
      </c>
      <c r="BQ69" s="19" t="s">
        <v>477</v>
      </c>
      <c r="BR69" s="19" t="s">
        <v>477</v>
      </c>
      <c r="BS69" s="19" t="s">
        <v>477</v>
      </c>
      <c r="BT69" s="19" t="s">
        <v>477</v>
      </c>
      <c r="BU69" s="19" t="s">
        <v>477</v>
      </c>
      <c r="BV69" s="19" t="s">
        <v>477</v>
      </c>
      <c r="BW69" s="19" t="s">
        <v>477</v>
      </c>
      <c r="BX69" s="19" t="s">
        <v>477</v>
      </c>
      <c r="BY69" s="19" t="s">
        <v>477</v>
      </c>
      <c r="BZ69" s="19" t="s">
        <v>477</v>
      </c>
      <c r="CA69" s="19" t="s">
        <v>477</v>
      </c>
      <c r="CB69" s="19" t="s">
        <v>477</v>
      </c>
      <c r="CC69" s="19" t="s">
        <v>477</v>
      </c>
      <c r="CD69" s="27"/>
    </row>
    <row r="70" spans="1:82" x14ac:dyDescent="0.3">
      <c r="A70" s="27" t="s">
        <v>91</v>
      </c>
      <c r="B70" s="19" t="s">
        <v>477</v>
      </c>
      <c r="C70" s="19" t="s">
        <v>477</v>
      </c>
      <c r="D70" s="19" t="s">
        <v>477</v>
      </c>
      <c r="E70" s="19" t="s">
        <v>477</v>
      </c>
      <c r="F70" s="19" t="s">
        <v>477</v>
      </c>
      <c r="G70" s="19" t="s">
        <v>477</v>
      </c>
      <c r="H70" s="19" t="s">
        <v>477</v>
      </c>
      <c r="I70" s="19" t="s">
        <v>477</v>
      </c>
      <c r="J70" s="19" t="s">
        <v>477</v>
      </c>
      <c r="K70" s="19" t="s">
        <v>477</v>
      </c>
      <c r="L70" s="19" t="s">
        <v>477</v>
      </c>
      <c r="M70" s="19" t="s">
        <v>477</v>
      </c>
      <c r="N70" s="19" t="s">
        <v>477</v>
      </c>
      <c r="O70" s="19" t="s">
        <v>477</v>
      </c>
      <c r="P70" s="19" t="s">
        <v>477</v>
      </c>
      <c r="Q70" s="19" t="s">
        <v>477</v>
      </c>
      <c r="R70" s="19" t="s">
        <v>477</v>
      </c>
      <c r="S70" s="19" t="s">
        <v>477</v>
      </c>
      <c r="U70" s="19" t="s">
        <v>477</v>
      </c>
      <c r="V70" s="19" t="s">
        <v>477</v>
      </c>
      <c r="W70" s="19" t="s">
        <v>477</v>
      </c>
      <c r="X70" s="19" t="s">
        <v>477</v>
      </c>
      <c r="Y70" s="19" t="s">
        <v>477</v>
      </c>
      <c r="Z70" s="19" t="s">
        <v>477</v>
      </c>
      <c r="AA70" s="19" t="s">
        <v>477</v>
      </c>
      <c r="AB70" s="19" t="s">
        <v>477</v>
      </c>
      <c r="AC70" s="19" t="s">
        <v>477</v>
      </c>
      <c r="AD70" s="19" t="s">
        <v>477</v>
      </c>
      <c r="AE70" s="19" t="s">
        <v>477</v>
      </c>
      <c r="AF70" s="19" t="s">
        <v>477</v>
      </c>
      <c r="AG70" s="19" t="s">
        <v>477</v>
      </c>
      <c r="AH70" s="19" t="s">
        <v>477</v>
      </c>
      <c r="AI70" s="19" t="s">
        <v>477</v>
      </c>
      <c r="AJ70" s="19" t="s">
        <v>477</v>
      </c>
      <c r="AK70" s="19" t="s">
        <v>477</v>
      </c>
      <c r="AL70" s="19" t="s">
        <v>477</v>
      </c>
      <c r="AM70" s="19" t="s">
        <v>477</v>
      </c>
      <c r="AN70" s="19" t="s">
        <v>477</v>
      </c>
      <c r="AO70" s="19" t="s">
        <v>477</v>
      </c>
      <c r="AP70" s="19" t="s">
        <v>477</v>
      </c>
      <c r="AQ70" s="19" t="s">
        <v>477</v>
      </c>
      <c r="AR70" s="19" t="s">
        <v>477</v>
      </c>
      <c r="AS70" s="19" t="s">
        <v>477</v>
      </c>
      <c r="AT70" s="19" t="s">
        <v>477</v>
      </c>
      <c r="AU70" s="19" t="s">
        <v>477</v>
      </c>
      <c r="AV70" s="19" t="s">
        <v>477</v>
      </c>
      <c r="AW70" s="19" t="s">
        <v>477</v>
      </c>
      <c r="AX70" s="19" t="s">
        <v>477</v>
      </c>
      <c r="AY70" s="19" t="s">
        <v>477</v>
      </c>
      <c r="AZ70" s="19" t="s">
        <v>477</v>
      </c>
      <c r="BA70" s="19" t="s">
        <v>477</v>
      </c>
      <c r="BB70" s="19" t="s">
        <v>477</v>
      </c>
      <c r="BC70" s="19" t="s">
        <v>477</v>
      </c>
      <c r="BD70" s="19">
        <v>6.6640000000000005E-2</v>
      </c>
      <c r="BE70" s="19" t="s">
        <v>477</v>
      </c>
      <c r="BF70" s="19" t="s">
        <v>477</v>
      </c>
      <c r="BG70" s="19" t="s">
        <v>477</v>
      </c>
      <c r="BH70" s="19" t="s">
        <v>477</v>
      </c>
      <c r="BI70" s="19" t="s">
        <v>477</v>
      </c>
      <c r="BJ70" s="19" t="s">
        <v>477</v>
      </c>
      <c r="BK70" s="19" t="s">
        <v>477</v>
      </c>
      <c r="BL70" s="19" t="s">
        <v>477</v>
      </c>
      <c r="BM70" s="19" t="s">
        <v>477</v>
      </c>
      <c r="BN70" s="19" t="s">
        <v>477</v>
      </c>
      <c r="BO70" s="19" t="s">
        <v>477</v>
      </c>
      <c r="BP70" s="19" t="s">
        <v>477</v>
      </c>
      <c r="BQ70" s="19" t="s">
        <v>477</v>
      </c>
      <c r="BR70" s="19" t="s">
        <v>477</v>
      </c>
      <c r="BS70" s="19" t="s">
        <v>477</v>
      </c>
      <c r="BT70" s="19" t="s">
        <v>477</v>
      </c>
      <c r="BU70" s="19" t="s">
        <v>477</v>
      </c>
      <c r="BV70" s="19" t="s">
        <v>477</v>
      </c>
      <c r="BW70" s="19" t="s">
        <v>477</v>
      </c>
      <c r="BX70" s="19" t="s">
        <v>477</v>
      </c>
      <c r="BY70" s="19" t="s">
        <v>477</v>
      </c>
      <c r="BZ70" s="19" t="s">
        <v>477</v>
      </c>
      <c r="CA70" s="19" t="s">
        <v>477</v>
      </c>
      <c r="CB70" s="19" t="s">
        <v>477</v>
      </c>
      <c r="CC70" s="19" t="s">
        <v>477</v>
      </c>
      <c r="CD70" s="27"/>
    </row>
    <row r="71" spans="1:82" x14ac:dyDescent="0.3">
      <c r="A71" s="27"/>
      <c r="B71" s="19"/>
      <c r="C71" s="19"/>
      <c r="D71" s="19"/>
      <c r="E71" s="19"/>
      <c r="F71" s="19"/>
      <c r="G71" s="19"/>
      <c r="H71" s="19"/>
      <c r="I71" s="19"/>
      <c r="J71" s="19"/>
      <c r="K71" s="19"/>
      <c r="L71" s="19"/>
      <c r="M71" s="19"/>
      <c r="N71" s="19"/>
      <c r="O71" s="19"/>
      <c r="P71" s="19"/>
      <c r="Q71" s="19"/>
      <c r="R71" s="19"/>
      <c r="S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27"/>
    </row>
    <row r="72" spans="1:82" x14ac:dyDescent="0.3">
      <c r="A72" s="14" t="s">
        <v>123</v>
      </c>
      <c r="B72" s="16">
        <f t="shared" ref="B72:S72" si="8">SUM(B53:B70)</f>
        <v>99.212260000000015</v>
      </c>
      <c r="C72" s="16">
        <f t="shared" si="8"/>
        <v>99.624251999999998</v>
      </c>
      <c r="D72" s="16">
        <f t="shared" si="8"/>
        <v>99.244600000000005</v>
      </c>
      <c r="E72" s="16">
        <f t="shared" si="8"/>
        <v>99.421097999999986</v>
      </c>
      <c r="F72" s="16">
        <f t="shared" si="8"/>
        <v>98.927177999999998</v>
      </c>
      <c r="G72" s="16">
        <f t="shared" si="8"/>
        <v>99.656983999999994</v>
      </c>
      <c r="H72" s="16">
        <f t="shared" si="8"/>
        <v>99.099559999999997</v>
      </c>
      <c r="I72" s="16">
        <f t="shared" si="8"/>
        <v>99.141503999999998</v>
      </c>
      <c r="J72" s="16">
        <f t="shared" si="8"/>
        <v>98.85044400000001</v>
      </c>
      <c r="K72" s="16">
        <f t="shared" si="8"/>
        <v>99.554084000000003</v>
      </c>
      <c r="L72" s="16">
        <f t="shared" si="8"/>
        <v>98.999600000000001</v>
      </c>
      <c r="M72" s="16">
        <f t="shared" si="8"/>
        <v>98.642096000000009</v>
      </c>
      <c r="N72" s="16">
        <f t="shared" si="8"/>
        <v>98.702464000000006</v>
      </c>
      <c r="O72" s="16">
        <f t="shared" si="8"/>
        <v>98.76724200000001</v>
      </c>
      <c r="P72" s="16">
        <f t="shared" si="8"/>
        <v>98.862694000000019</v>
      </c>
      <c r="Q72" s="16">
        <f t="shared" si="8"/>
        <v>99.332310000000007</v>
      </c>
      <c r="R72" s="16">
        <f t="shared" si="8"/>
        <v>98.725003999999998</v>
      </c>
      <c r="S72" s="16">
        <f t="shared" si="8"/>
        <v>98.951089999999994</v>
      </c>
      <c r="U72" s="16">
        <f t="shared" ref="U72:BN72" si="9">SUM(U53:U70)</f>
        <v>99.332310000000007</v>
      </c>
      <c r="V72" s="16">
        <f t="shared" si="9"/>
        <v>98.725003999999998</v>
      </c>
      <c r="W72" s="16">
        <f t="shared" si="9"/>
        <v>98.951089999999994</v>
      </c>
      <c r="X72" s="16">
        <f t="shared" si="9"/>
        <v>99.464610000000008</v>
      </c>
      <c r="Y72" s="16">
        <f t="shared" si="9"/>
        <v>98.991858000000008</v>
      </c>
      <c r="Z72" s="16">
        <f t="shared" si="9"/>
        <v>99.106713999999982</v>
      </c>
      <c r="AA72" s="16">
        <f t="shared" si="9"/>
        <v>99.423547999999982</v>
      </c>
      <c r="AB72" s="16">
        <f t="shared" si="9"/>
        <v>99.284780000000012</v>
      </c>
      <c r="AC72" s="16">
        <f t="shared" si="9"/>
        <v>99.07839199999998</v>
      </c>
      <c r="AD72" s="16">
        <f t="shared" si="9"/>
        <v>99.255380000000017</v>
      </c>
      <c r="AE72" s="16">
        <f t="shared" si="9"/>
        <v>99.360436000000021</v>
      </c>
      <c r="AF72" s="16">
        <f t="shared" si="9"/>
        <v>99.308299999999988</v>
      </c>
      <c r="AG72" s="16">
        <f t="shared" si="9"/>
        <v>99.203440000000015</v>
      </c>
      <c r="AH72" s="16">
        <f t="shared" si="9"/>
        <v>99.836225999999996</v>
      </c>
      <c r="AI72" s="16">
        <f t="shared" si="9"/>
        <v>100.10543200000001</v>
      </c>
      <c r="AJ72" s="16">
        <f t="shared" si="9"/>
        <v>99.575056000000004</v>
      </c>
      <c r="AK72" s="16">
        <f t="shared" si="9"/>
        <v>99.395128000000014</v>
      </c>
      <c r="AL72" s="16">
        <f t="shared" si="9"/>
        <v>99.411297999999988</v>
      </c>
      <c r="AM72" s="16">
        <f t="shared" si="9"/>
        <v>99.195306000000002</v>
      </c>
      <c r="AN72" s="16">
        <f t="shared" si="9"/>
        <v>99.651691999999997</v>
      </c>
      <c r="AO72" s="16">
        <f t="shared" si="9"/>
        <v>99.046052000000017</v>
      </c>
      <c r="AP72" s="16">
        <f t="shared" si="9"/>
        <v>99.307320000000004</v>
      </c>
      <c r="AQ72" s="16">
        <f t="shared" si="9"/>
        <v>98.748817999999986</v>
      </c>
      <c r="AR72" s="16">
        <f t="shared" si="9"/>
        <v>99.180605999999997</v>
      </c>
      <c r="AS72" s="16">
        <f t="shared" si="9"/>
        <v>98.471968000000004</v>
      </c>
      <c r="AT72" s="16">
        <f t="shared" si="9"/>
        <v>99.050755999999978</v>
      </c>
      <c r="AU72" s="16">
        <f t="shared" si="9"/>
        <v>99.119160000000008</v>
      </c>
      <c r="AV72" s="16">
        <f t="shared" si="9"/>
        <v>99.273706000000004</v>
      </c>
      <c r="AW72" s="16">
        <f t="shared" si="9"/>
        <v>99.622977999999989</v>
      </c>
      <c r="AX72" s="16">
        <f t="shared" si="9"/>
        <v>99.454319999999996</v>
      </c>
      <c r="AY72" s="16">
        <f t="shared" si="9"/>
        <v>99.385033999999976</v>
      </c>
      <c r="AZ72" s="16">
        <f t="shared" si="9"/>
        <v>99.281154000000001</v>
      </c>
      <c r="BA72" s="16">
        <f t="shared" si="9"/>
        <v>99.004205999999996</v>
      </c>
      <c r="BB72" s="16">
        <f t="shared" si="9"/>
        <v>99.241267999999991</v>
      </c>
      <c r="BC72" s="16">
        <f t="shared" si="9"/>
        <v>99.179724000000007</v>
      </c>
      <c r="BD72" s="16">
        <f t="shared" si="9"/>
        <v>99.070846000000003</v>
      </c>
      <c r="BE72" s="16">
        <f t="shared" si="9"/>
        <v>99.318688000000009</v>
      </c>
      <c r="BF72" s="16">
        <f t="shared" si="9"/>
        <v>98.973728000000008</v>
      </c>
      <c r="BG72" s="16">
        <f t="shared" si="9"/>
        <v>99.373666</v>
      </c>
      <c r="BH72" s="16">
        <f t="shared" si="9"/>
        <v>99.054676000000001</v>
      </c>
      <c r="BI72" s="16">
        <f t="shared" si="9"/>
        <v>99.179136</v>
      </c>
      <c r="BJ72" s="16">
        <f t="shared" si="9"/>
        <v>99.014985999999979</v>
      </c>
      <c r="BK72" s="16">
        <f t="shared" si="9"/>
        <v>99.353870000000001</v>
      </c>
      <c r="BL72" s="16">
        <f t="shared" si="9"/>
        <v>99.492148</v>
      </c>
      <c r="BM72" s="16">
        <f t="shared" si="9"/>
        <v>99.024687999999998</v>
      </c>
      <c r="BN72" s="16">
        <f t="shared" si="9"/>
        <v>99.223530000000011</v>
      </c>
      <c r="BO72" s="16">
        <f t="shared" ref="BO72:CC72" si="10">SUM(BO53:BO70)</f>
        <v>99.255477999999997</v>
      </c>
      <c r="BP72" s="16">
        <f t="shared" si="10"/>
        <v>99.007734000000013</v>
      </c>
      <c r="BQ72" s="16">
        <f t="shared" si="10"/>
        <v>99.042720000000003</v>
      </c>
      <c r="BR72" s="16">
        <f t="shared" si="10"/>
        <v>99.27703799999999</v>
      </c>
      <c r="BS72" s="16">
        <f t="shared" si="10"/>
        <v>99.006655999999978</v>
      </c>
      <c r="BT72" s="16">
        <f t="shared" si="10"/>
        <v>99.148265999999978</v>
      </c>
      <c r="BU72" s="16">
        <f t="shared" si="10"/>
        <v>99.158850000000001</v>
      </c>
      <c r="BV72" s="16">
        <f t="shared" si="10"/>
        <v>99.358966000000009</v>
      </c>
      <c r="BW72" s="16">
        <f t="shared" si="10"/>
        <v>99.581720000000018</v>
      </c>
      <c r="BX72" s="16">
        <f t="shared" si="10"/>
        <v>99.256163999999984</v>
      </c>
      <c r="BY72" s="16">
        <f t="shared" si="10"/>
        <v>99.529290000000003</v>
      </c>
      <c r="BZ72" s="16">
        <f t="shared" si="10"/>
        <v>99.508122</v>
      </c>
      <c r="CA72" s="16">
        <f t="shared" si="10"/>
        <v>99.256163999999984</v>
      </c>
      <c r="CB72" s="16">
        <f t="shared" si="10"/>
        <v>99.529290000000003</v>
      </c>
      <c r="CC72" s="16">
        <f t="shared" si="10"/>
        <v>99.508122</v>
      </c>
    </row>
    <row r="73" spans="1:82" x14ac:dyDescent="0.3">
      <c r="B73" s="19" t="s">
        <v>124</v>
      </c>
      <c r="C73" s="19"/>
      <c r="D73" s="19"/>
      <c r="E73" s="19"/>
      <c r="F73" s="19"/>
      <c r="G73" s="16"/>
      <c r="H73" s="16"/>
      <c r="I73" s="16"/>
      <c r="J73" s="16"/>
      <c r="K73" s="16"/>
      <c r="L73" s="16"/>
      <c r="M73" s="16"/>
      <c r="N73" s="16"/>
      <c r="O73" s="16"/>
      <c r="P73" s="16"/>
      <c r="Q73" s="16"/>
      <c r="R73" s="16"/>
      <c r="S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row>
    <row r="74" spans="1:82" x14ac:dyDescent="0.3">
      <c r="A74" s="14" t="s">
        <v>125</v>
      </c>
      <c r="B74" s="16">
        <v>0.62105276856938507</v>
      </c>
      <c r="C74" s="16">
        <v>0.63015676341668536</v>
      </c>
      <c r="D74" s="16">
        <v>0.62405452755455004</v>
      </c>
      <c r="E74" s="16">
        <v>0.62044263475669215</v>
      </c>
      <c r="F74" s="16">
        <v>0.62402015546660039</v>
      </c>
      <c r="G74" s="16">
        <v>0.6098587059988293</v>
      </c>
      <c r="H74" s="16">
        <v>0.60345670905863502</v>
      </c>
      <c r="I74" s="16">
        <v>0.61303926865203417</v>
      </c>
      <c r="J74" s="16">
        <v>0.61182218291530843</v>
      </c>
      <c r="K74" s="16">
        <v>0.61102747359285636</v>
      </c>
      <c r="L74" s="16">
        <v>0.54340517540619493</v>
      </c>
      <c r="M74" s="16">
        <v>0.52117460187538489</v>
      </c>
      <c r="N74" s="16">
        <v>0.53902858701187295</v>
      </c>
      <c r="O74" s="16">
        <v>0.54241135618747571</v>
      </c>
      <c r="P74" s="16">
        <v>0.55283743805191776</v>
      </c>
      <c r="Q74" s="16">
        <v>0.55336183154924501</v>
      </c>
      <c r="R74" s="16">
        <v>0.54493605085379615</v>
      </c>
      <c r="S74" s="16">
        <v>0.53616917341507009</v>
      </c>
      <c r="U74" s="16">
        <v>0.55339035694838246</v>
      </c>
      <c r="V74" s="16">
        <v>0.54498492641354279</v>
      </c>
      <c r="W74" s="16">
        <v>0.53615349688605896</v>
      </c>
      <c r="X74" s="16">
        <v>0.55384409786374822</v>
      </c>
      <c r="Y74" s="16">
        <v>0.55279330134059135</v>
      </c>
      <c r="Z74" s="16">
        <v>0.57120388165406011</v>
      </c>
      <c r="AA74" s="16">
        <v>0.55765043739159159</v>
      </c>
      <c r="AB74" s="16">
        <v>0.54935467243822311</v>
      </c>
      <c r="AC74" s="16">
        <v>0.61469275791759781</v>
      </c>
      <c r="AD74" s="16">
        <v>0.60931121098572871</v>
      </c>
      <c r="AE74" s="16">
        <v>0.61918966668987141</v>
      </c>
      <c r="AF74" s="16">
        <v>0.62735734886932204</v>
      </c>
      <c r="AG74" s="16">
        <v>0.61271722350779367</v>
      </c>
      <c r="AH74" s="16">
        <v>0.61832810743082711</v>
      </c>
      <c r="AI74" s="16">
        <v>0.61506391106031721</v>
      </c>
      <c r="AJ74" s="16">
        <v>0.61724044606368644</v>
      </c>
      <c r="AK74" s="16">
        <v>0.62126103978001923</v>
      </c>
      <c r="AL74" s="16">
        <v>0.63125109798093115</v>
      </c>
      <c r="AM74" s="16">
        <v>0.61857531241695507</v>
      </c>
      <c r="AN74" s="16">
        <v>0.63003894955128614</v>
      </c>
      <c r="AO74" s="16">
        <v>0.54987894933212267</v>
      </c>
      <c r="AP74" s="16">
        <v>0.55285128825098173</v>
      </c>
      <c r="AQ74" s="16">
        <v>0.54074334288622916</v>
      </c>
      <c r="AR74" s="16">
        <v>0.56078452249848099</v>
      </c>
      <c r="AS74" s="16">
        <v>0.54729877027224716</v>
      </c>
      <c r="AT74" s="16">
        <v>0.54793457073691787</v>
      </c>
      <c r="AU74" s="16">
        <v>0.54226180293725923</v>
      </c>
      <c r="AV74" s="16">
        <v>0.60769808456020602</v>
      </c>
      <c r="AW74" s="16">
        <v>0.61895025353296718</v>
      </c>
      <c r="AX74" s="16">
        <v>0.61505525062378141</v>
      </c>
      <c r="AY74" s="16">
        <v>0.63147003142983182</v>
      </c>
      <c r="AZ74" s="16">
        <v>0.62392157465414155</v>
      </c>
      <c r="BA74" s="16">
        <v>0.63239249071737536</v>
      </c>
      <c r="BB74" s="16">
        <v>0.63543933825914845</v>
      </c>
      <c r="BC74" s="16">
        <v>0.63201792332329843</v>
      </c>
      <c r="BD74" s="16">
        <v>0.64107594923481592</v>
      </c>
      <c r="BE74" s="16">
        <v>0.63565116886334283</v>
      </c>
      <c r="BF74" s="16">
        <v>0.56399397363799963</v>
      </c>
      <c r="BG74" s="16">
        <v>0.53997548042485355</v>
      </c>
      <c r="BH74" s="16">
        <v>0.54836002761208968</v>
      </c>
      <c r="BI74" s="16">
        <v>0.54390681512529637</v>
      </c>
      <c r="BJ74" s="16">
        <v>0.542501920075671</v>
      </c>
      <c r="BK74" s="16">
        <v>0.54690428451321771</v>
      </c>
      <c r="BL74" s="16">
        <v>0.53412681373211413</v>
      </c>
      <c r="BM74" s="16">
        <v>0.55747811264366798</v>
      </c>
      <c r="BN74" s="16">
        <v>0.54306505884336465</v>
      </c>
      <c r="BO74" s="16">
        <v>0.53846246281697641</v>
      </c>
      <c r="BP74" s="16">
        <v>0.54911723511218469</v>
      </c>
      <c r="BQ74" s="16">
        <v>0.54104490580653442</v>
      </c>
      <c r="BR74" s="16">
        <v>0.52986908412299194</v>
      </c>
      <c r="BS74" s="16">
        <v>0.54124017983787842</v>
      </c>
      <c r="BT74" s="16">
        <v>0.54423605632144867</v>
      </c>
      <c r="BU74" s="16">
        <v>0.54567368727034793</v>
      </c>
      <c r="BV74" s="16">
        <v>0.5422561647191082</v>
      </c>
      <c r="BW74" s="16">
        <v>0.56007922175596114</v>
      </c>
      <c r="BX74" s="16">
        <v>0.5584534067779322</v>
      </c>
      <c r="BY74" s="16">
        <v>0.54878625356337318</v>
      </c>
      <c r="BZ74" s="16">
        <v>0.55500207405902813</v>
      </c>
      <c r="CA74" s="16">
        <v>0.5584534067779322</v>
      </c>
      <c r="CB74" s="16">
        <v>0.54878625356337318</v>
      </c>
      <c r="CC74" s="16">
        <v>0.55500207405902813</v>
      </c>
    </row>
    <row r="75" spans="1:82" x14ac:dyDescent="0.3">
      <c r="A75" s="14" t="s">
        <v>10</v>
      </c>
      <c r="B75" s="16"/>
      <c r="C75" s="16"/>
      <c r="D75" s="16"/>
      <c r="E75" s="16">
        <v>5.8423934683710732E-3</v>
      </c>
      <c r="F75" s="16"/>
      <c r="G75" s="16"/>
      <c r="H75" s="16"/>
      <c r="I75" s="16"/>
      <c r="J75" s="16"/>
      <c r="K75" s="16"/>
      <c r="L75" s="16"/>
      <c r="M75" s="16"/>
      <c r="N75" s="16"/>
      <c r="O75" s="16"/>
      <c r="P75" s="16"/>
      <c r="Q75" s="16"/>
      <c r="R75" s="16"/>
      <c r="S75" s="16"/>
      <c r="U75" s="16"/>
      <c r="V75" s="16"/>
      <c r="W75" s="16"/>
      <c r="X75" s="16"/>
      <c r="Y75" s="16"/>
      <c r="Z75" s="16"/>
      <c r="AA75" s="16"/>
      <c r="AB75" s="16"/>
      <c r="AC75" s="16"/>
      <c r="AD75" s="16"/>
      <c r="AE75" s="16"/>
      <c r="AF75" s="16"/>
      <c r="AG75" s="16"/>
      <c r="AH75" s="16"/>
      <c r="AI75" s="16"/>
      <c r="AJ75" s="16"/>
      <c r="AK75" s="16"/>
      <c r="AL75" s="16"/>
      <c r="AM75" s="16"/>
      <c r="AN75" s="16"/>
      <c r="AO75" s="16">
        <v>5.0640747547680944E-3</v>
      </c>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row>
    <row r="76" spans="1:82" x14ac:dyDescent="0.3">
      <c r="A76" s="14" t="s">
        <v>12</v>
      </c>
      <c r="B76" s="16">
        <v>0.15372844937897381</v>
      </c>
      <c r="C76" s="16">
        <v>0.15197723179854553</v>
      </c>
      <c r="D76" s="16">
        <v>0.15152498031053074</v>
      </c>
      <c r="E76" s="16">
        <v>0.15594680046275053</v>
      </c>
      <c r="F76" s="16">
        <v>0.15497086699414289</v>
      </c>
      <c r="G76" s="16">
        <v>0.15059852618929051</v>
      </c>
      <c r="H76" s="16">
        <v>0.15037695072055052</v>
      </c>
      <c r="I76" s="16">
        <v>0.15726357783318204</v>
      </c>
      <c r="J76" s="16">
        <v>0.15475360402478583</v>
      </c>
      <c r="K76" s="16">
        <v>0.14947938162210281</v>
      </c>
      <c r="L76" s="16">
        <v>0.14697319547170257</v>
      </c>
      <c r="M76" s="16">
        <v>0.15786786913978701</v>
      </c>
      <c r="N76" s="16">
        <v>0.14996620106281466</v>
      </c>
      <c r="O76" s="16">
        <v>0.14905481722921121</v>
      </c>
      <c r="P76" s="16">
        <v>0.14213421885236585</v>
      </c>
      <c r="Q76" s="16">
        <v>0.1463078454358771</v>
      </c>
      <c r="R76" s="16">
        <v>0.14338507403083911</v>
      </c>
      <c r="S76" s="16">
        <v>0.14741053525251485</v>
      </c>
      <c r="U76" s="16">
        <v>0.14631538749868309</v>
      </c>
      <c r="V76" s="16">
        <v>0.14339793430268491</v>
      </c>
      <c r="W76" s="16">
        <v>0.14740622525923841</v>
      </c>
      <c r="X76" s="16">
        <v>0.1455220337999491</v>
      </c>
      <c r="Y76" s="16">
        <v>0.14663871853447874</v>
      </c>
      <c r="Z76" s="16">
        <v>0.149415713123351</v>
      </c>
      <c r="AA76" s="16">
        <v>0.14568906762919853</v>
      </c>
      <c r="AB76" s="16">
        <v>0.14737145686921474</v>
      </c>
      <c r="AC76" s="16">
        <v>0.15567270676300385</v>
      </c>
      <c r="AD76" s="16">
        <v>0.15399184550736386</v>
      </c>
      <c r="AE76" s="16">
        <v>0.15516811134724756</v>
      </c>
      <c r="AF76" s="16">
        <v>0.1519065205107262</v>
      </c>
      <c r="AG76" s="16">
        <v>0.15712341173390101</v>
      </c>
      <c r="AH76" s="16">
        <v>0.15017425216616037</v>
      </c>
      <c r="AI76" s="16">
        <v>0.14791603395094802</v>
      </c>
      <c r="AJ76" s="16">
        <v>0.15058205103826466</v>
      </c>
      <c r="AK76" s="16">
        <v>0.15086324924762368</v>
      </c>
      <c r="AL76" s="16">
        <v>0.14518780062038511</v>
      </c>
      <c r="AM76" s="16">
        <v>0.14146948863707734</v>
      </c>
      <c r="AN76" s="16">
        <v>0.13965091159220738</v>
      </c>
      <c r="AO76" s="16">
        <v>0.1536219387105312</v>
      </c>
      <c r="AP76" s="16">
        <v>0.14424474502620194</v>
      </c>
      <c r="AQ76" s="16">
        <v>0.16273206737569595</v>
      </c>
      <c r="AR76" s="16">
        <v>0.16680134043437289</v>
      </c>
      <c r="AS76" s="16">
        <v>0.15901621298966509</v>
      </c>
      <c r="AT76" s="16">
        <v>0.14843137396984465</v>
      </c>
      <c r="AU76" s="16">
        <v>0.14609020318200491</v>
      </c>
      <c r="AV76" s="16">
        <v>0.15818500866927307</v>
      </c>
      <c r="AW76" s="16">
        <v>0.15128708939149338</v>
      </c>
      <c r="AX76" s="16">
        <v>0.14963051178733353</v>
      </c>
      <c r="AY76" s="16">
        <v>0.15333996114213544</v>
      </c>
      <c r="AZ76" s="16">
        <v>0.16232252942801018</v>
      </c>
      <c r="BA76" s="16">
        <v>0.1534138925573609</v>
      </c>
      <c r="BB76" s="16">
        <v>0.15062040167045926</v>
      </c>
      <c r="BC76" s="16">
        <v>0.14917013730936687</v>
      </c>
      <c r="BD76" s="16">
        <v>0.15187493858920759</v>
      </c>
      <c r="BE76" s="16">
        <v>0.15405263180803755</v>
      </c>
      <c r="BF76" s="16">
        <v>0.13803380888680336</v>
      </c>
      <c r="BG76" s="16">
        <v>0.14073115093051208</v>
      </c>
      <c r="BH76" s="16">
        <v>0.14420904084511649</v>
      </c>
      <c r="BI76" s="16">
        <v>0.14239132007970667</v>
      </c>
      <c r="BJ76" s="16">
        <v>0.14399269033029802</v>
      </c>
      <c r="BK76" s="16">
        <v>0.15047717726989968</v>
      </c>
      <c r="BL76" s="16">
        <v>0.14103082456201016</v>
      </c>
      <c r="BM76" s="16">
        <v>0.15579241088382989</v>
      </c>
      <c r="BN76" s="16">
        <v>0.15845023551444332</v>
      </c>
      <c r="BO76" s="16">
        <v>0.17484528308431563</v>
      </c>
      <c r="BP76" s="16">
        <v>0.15928579256616393</v>
      </c>
      <c r="BQ76" s="16">
        <v>0.16642234775963866</v>
      </c>
      <c r="BR76" s="16">
        <v>0.14952249245055255</v>
      </c>
      <c r="BS76" s="16">
        <v>0.14426867777061378</v>
      </c>
      <c r="BT76" s="16">
        <v>0.14362095437126188</v>
      </c>
      <c r="BU76" s="16">
        <v>0.14250353232308927</v>
      </c>
      <c r="BV76" s="16">
        <v>0.14195388045291174</v>
      </c>
      <c r="BW76" s="16">
        <v>0.14378638960946138</v>
      </c>
      <c r="BX76" s="16">
        <v>0.14032021854086241</v>
      </c>
      <c r="BY76" s="16">
        <v>0.14314917735903973</v>
      </c>
      <c r="BZ76" s="16">
        <v>0.14026271281601099</v>
      </c>
      <c r="CA76" s="16">
        <v>0.14032021854086241</v>
      </c>
      <c r="CB76" s="16">
        <v>0.14314917735903973</v>
      </c>
      <c r="CC76" s="16">
        <v>0.14026271281601099</v>
      </c>
    </row>
    <row r="77" spans="1:82" x14ac:dyDescent="0.3">
      <c r="A77" s="14" t="s">
        <v>92</v>
      </c>
      <c r="B77" s="16">
        <v>1.136991846175813E-2</v>
      </c>
      <c r="C77" s="16">
        <v>8.8542091874016324E-3</v>
      </c>
      <c r="D77" s="16">
        <v>8.4524542120759209E-3</v>
      </c>
      <c r="E77" s="16">
        <v>1.1360753158560787E-2</v>
      </c>
      <c r="F77" s="16">
        <v>1.0281036339291888E-2</v>
      </c>
      <c r="G77" s="16">
        <v>7.9185545439591481E-3</v>
      </c>
      <c r="H77" s="16">
        <v>8.2119441702707754E-3</v>
      </c>
      <c r="I77" s="16">
        <v>9.27571857031405E-3</v>
      </c>
      <c r="J77" s="16">
        <v>1.0028841500224902E-2</v>
      </c>
      <c r="K77" s="16">
        <v>1.1678071932115116E-2</v>
      </c>
      <c r="L77" s="16">
        <v>9.2971680605357324E-3</v>
      </c>
      <c r="M77" s="16">
        <v>9.6073557694010096E-3</v>
      </c>
      <c r="N77" s="16">
        <v>1.1433055222437151E-2</v>
      </c>
      <c r="O77" s="16">
        <v>8.3149799834753135E-3</v>
      </c>
      <c r="P77" s="16">
        <v>8.595793401922144E-3</v>
      </c>
      <c r="Q77" s="16">
        <v>9.3643174540166962E-3</v>
      </c>
      <c r="R77" s="16">
        <v>8.6858628316581355E-3</v>
      </c>
      <c r="S77" s="16">
        <v>9.2255574342256664E-3</v>
      </c>
      <c r="U77" s="16">
        <v>9.3648001777569233E-3</v>
      </c>
      <c r="V77" s="16">
        <v>8.6866418706061255E-3</v>
      </c>
      <c r="W77" s="16">
        <v>9.2252876971241453E-3</v>
      </c>
      <c r="X77" s="16">
        <v>9.4597150474280481E-3</v>
      </c>
      <c r="Y77" s="16">
        <v>8.9851014969066448E-3</v>
      </c>
      <c r="Z77" s="16">
        <v>7.7041658619034338E-3</v>
      </c>
      <c r="AA77" s="16">
        <v>8.8174212212610674E-3</v>
      </c>
      <c r="AB77" s="16">
        <v>6.8907746142266926E-3</v>
      </c>
      <c r="AC77" s="16">
        <v>1.0247744159066614E-2</v>
      </c>
      <c r="AD77" s="16">
        <v>9.9611068937008416E-3</v>
      </c>
      <c r="AE77" s="16">
        <v>1.0282951285597326E-2</v>
      </c>
      <c r="AF77" s="16">
        <v>9.5977865877181143E-3</v>
      </c>
      <c r="AG77" s="16">
        <v>8.661751421220179E-3</v>
      </c>
      <c r="AH77" s="16">
        <v>8.4662020974878797E-3</v>
      </c>
      <c r="AI77" s="16">
        <v>9.9242801983931098E-3</v>
      </c>
      <c r="AJ77" s="16">
        <v>1.2116165443407908E-2</v>
      </c>
      <c r="AK77" s="16">
        <v>8.7480894320600498E-3</v>
      </c>
      <c r="AL77" s="16">
        <v>9.7879139489146696E-3</v>
      </c>
      <c r="AM77" s="16">
        <v>8.6160740355269334E-3</v>
      </c>
      <c r="AN77" s="16">
        <v>7.9758534280152081E-3</v>
      </c>
      <c r="AO77" s="16">
        <v>1.0767193188561532E-2</v>
      </c>
      <c r="AP77" s="16">
        <v>9.2028089070704672E-3</v>
      </c>
      <c r="AQ77" s="16">
        <v>7.1538002454405638E-3</v>
      </c>
      <c r="AR77" s="16">
        <v>8.3954735457228234E-3</v>
      </c>
      <c r="AS77" s="16">
        <v>8.9434382187651828E-3</v>
      </c>
      <c r="AT77" s="16">
        <v>9.3816336730320436E-3</v>
      </c>
      <c r="AU77" s="16">
        <v>9.4805562887983422E-3</v>
      </c>
      <c r="AV77" s="16">
        <v>9.6431842222872814E-3</v>
      </c>
      <c r="AW77" s="16">
        <v>1.1505826570214019E-2</v>
      </c>
      <c r="AX77" s="16">
        <v>9.7424944691699555E-3</v>
      </c>
      <c r="AY77" s="16">
        <v>9.442986108710456E-3</v>
      </c>
      <c r="AZ77" s="16">
        <v>7.9960616974964465E-3</v>
      </c>
      <c r="BA77" s="16">
        <v>1.0127327251770797E-2</v>
      </c>
      <c r="BB77" s="16">
        <v>8.8035124139237489E-3</v>
      </c>
      <c r="BC77" s="16">
        <v>9.388174854068192E-3</v>
      </c>
      <c r="BD77" s="16">
        <v>1.0671584020807737E-2</v>
      </c>
      <c r="BE77" s="16">
        <v>1.0409353061950836E-2</v>
      </c>
      <c r="BF77" s="16">
        <v>7.7523443508723438E-3</v>
      </c>
      <c r="BG77" s="16">
        <v>9.033419098221496E-3</v>
      </c>
      <c r="BH77" s="16">
        <v>1.0682510631753368E-2</v>
      </c>
      <c r="BI77" s="16">
        <v>1.054103136939041E-2</v>
      </c>
      <c r="BJ77" s="16">
        <v>7.1011747148798507E-3</v>
      </c>
      <c r="BK77" s="16">
        <v>1.0176980320766188E-2</v>
      </c>
      <c r="BL77" s="16">
        <v>9.2458261242124879E-3</v>
      </c>
      <c r="BM77" s="16">
        <v>8.6161381255035821E-3</v>
      </c>
      <c r="BN77" s="16">
        <v>7.4851268510927179E-3</v>
      </c>
      <c r="BO77" s="16">
        <v>6.2893605744632191E-3</v>
      </c>
      <c r="BP77" s="16">
        <v>7.6597435716437472E-3</v>
      </c>
      <c r="BQ77" s="16">
        <v>6.9107939733609501E-3</v>
      </c>
      <c r="BR77" s="16">
        <v>8.1270583049206768E-3</v>
      </c>
      <c r="BS77" s="16">
        <v>7.2706429257937662E-3</v>
      </c>
      <c r="BT77" s="16">
        <v>8.1591901984480655E-3</v>
      </c>
      <c r="BU77" s="16">
        <v>8.7232273472988304E-3</v>
      </c>
      <c r="BV77" s="16">
        <v>9.3598503997566647E-3</v>
      </c>
      <c r="BW77" s="16">
        <v>9.3202226554516196E-3</v>
      </c>
      <c r="BX77" s="16">
        <v>7.5315717351911301E-3</v>
      </c>
      <c r="BY77" s="16">
        <v>8.5624188342518209E-3</v>
      </c>
      <c r="BZ77" s="16">
        <v>9.0266426068929366E-3</v>
      </c>
      <c r="CA77" s="16">
        <v>7.5315717351911301E-3</v>
      </c>
      <c r="CB77" s="16">
        <v>8.5624188342518209E-3</v>
      </c>
      <c r="CC77" s="16">
        <v>9.0266426068929366E-3</v>
      </c>
    </row>
    <row r="78" spans="1:82" x14ac:dyDescent="0.3">
      <c r="A78" s="14" t="s">
        <v>93</v>
      </c>
      <c r="B78" s="16">
        <v>0.71996511590851475</v>
      </c>
      <c r="C78" s="16">
        <v>0.71330204301696642</v>
      </c>
      <c r="D78" s="16">
        <v>0.72362387884449209</v>
      </c>
      <c r="E78" s="16">
        <v>0.71464811719094579</v>
      </c>
      <c r="F78" s="16">
        <v>0.71616781169213706</v>
      </c>
      <c r="G78" s="16">
        <v>0.72439883365149726</v>
      </c>
      <c r="H78" s="16">
        <v>0.70553805874419884</v>
      </c>
      <c r="I78" s="16">
        <v>0.71447623726157217</v>
      </c>
      <c r="J78" s="16">
        <v>0.70792381109897939</v>
      </c>
      <c r="K78" s="16">
        <v>0.73242593852273485</v>
      </c>
      <c r="L78" s="16">
        <v>0.63837630974887172</v>
      </c>
      <c r="M78" s="16">
        <v>0.63642874392537019</v>
      </c>
      <c r="N78" s="16">
        <v>0.64578930464824447</v>
      </c>
      <c r="O78" s="16">
        <v>0.64133509967353564</v>
      </c>
      <c r="P78" s="16">
        <v>0.63225842771744512</v>
      </c>
      <c r="Q78" s="16">
        <v>0.62983418477574216</v>
      </c>
      <c r="R78" s="16">
        <v>0.64238731952314732</v>
      </c>
      <c r="S78" s="16">
        <v>0.63836534212284979</v>
      </c>
      <c r="U78" s="16">
        <v>0.62986665226895677</v>
      </c>
      <c r="V78" s="16">
        <v>0.64244493553105608</v>
      </c>
      <c r="W78" s="16">
        <v>0.6383466775794524</v>
      </c>
      <c r="X78" s="16">
        <v>0.64797605398789038</v>
      </c>
      <c r="Y78" s="16">
        <v>0.64722046762411112</v>
      </c>
      <c r="Z78" s="16">
        <v>0.6606324590371605</v>
      </c>
      <c r="AA78" s="16">
        <v>0.65404506367525661</v>
      </c>
      <c r="AB78" s="16">
        <v>0.64002214063355323</v>
      </c>
      <c r="AC78" s="16">
        <v>0.71149299500235319</v>
      </c>
      <c r="AD78" s="16">
        <v>0.71154299951380084</v>
      </c>
      <c r="AE78" s="16">
        <v>0.71383976803693161</v>
      </c>
      <c r="AF78" s="16">
        <v>0.70645066583071714</v>
      </c>
      <c r="AG78" s="16">
        <v>0.70665037813015996</v>
      </c>
      <c r="AH78" s="16">
        <v>0.71541250307251203</v>
      </c>
      <c r="AI78" s="16">
        <v>0.7152563539767347</v>
      </c>
      <c r="AJ78" s="16">
        <v>0.70984520401885509</v>
      </c>
      <c r="AK78" s="16">
        <v>0.70999220822784237</v>
      </c>
      <c r="AL78" s="16">
        <v>0.71444197122759656</v>
      </c>
      <c r="AM78" s="16">
        <v>0.70593515167048015</v>
      </c>
      <c r="AN78" s="16">
        <v>0.70612282824034367</v>
      </c>
      <c r="AO78" s="16">
        <v>0.64254869719673857</v>
      </c>
      <c r="AP78" s="16">
        <v>0.63897593452504786</v>
      </c>
      <c r="AQ78" s="16">
        <v>0.64231086555696826</v>
      </c>
      <c r="AR78" s="16">
        <v>0.63945413326036127</v>
      </c>
      <c r="AS78" s="16">
        <v>0.63913693577512887</v>
      </c>
      <c r="AT78" s="16">
        <v>0.63870470155021708</v>
      </c>
      <c r="AU78" s="16">
        <v>0.64305646228384217</v>
      </c>
      <c r="AV78" s="16">
        <v>0.71484840786809789</v>
      </c>
      <c r="AW78" s="16">
        <v>0.71630646890534599</v>
      </c>
      <c r="AX78" s="16">
        <v>0.72080823501074009</v>
      </c>
      <c r="AY78" s="16">
        <v>0.73250752917540396</v>
      </c>
      <c r="AZ78" s="16">
        <v>0.7436496868688075</v>
      </c>
      <c r="BA78" s="16">
        <v>0.74406172504354839</v>
      </c>
      <c r="BB78" s="16">
        <v>0.74296385687558109</v>
      </c>
      <c r="BC78" s="16">
        <v>0.74304308002879671</v>
      </c>
      <c r="BD78" s="16">
        <v>0.73960178310633384</v>
      </c>
      <c r="BE78" s="16">
        <v>0.73806693640626519</v>
      </c>
      <c r="BF78" s="16">
        <v>0.6497475246470602</v>
      </c>
      <c r="BG78" s="16">
        <v>0.63424362623023256</v>
      </c>
      <c r="BH78" s="16">
        <v>0.63638107790735421</v>
      </c>
      <c r="BI78" s="16">
        <v>0.64333513861395708</v>
      </c>
      <c r="BJ78" s="16">
        <v>0.6421707969600825</v>
      </c>
      <c r="BK78" s="16">
        <v>0.62948526973988339</v>
      </c>
      <c r="BL78" s="16">
        <v>0.62938295055445481</v>
      </c>
      <c r="BM78" s="16">
        <v>0.64282110470023524</v>
      </c>
      <c r="BN78" s="16">
        <v>0.63375311788637967</v>
      </c>
      <c r="BO78" s="16">
        <v>0.63447465207495723</v>
      </c>
      <c r="BP78" s="16">
        <v>0.63180274397253833</v>
      </c>
      <c r="BQ78" s="16">
        <v>0.64370940712616864</v>
      </c>
      <c r="BR78" s="16">
        <v>0.6455894558205908</v>
      </c>
      <c r="BS78" s="16">
        <v>0.64155988195708713</v>
      </c>
      <c r="BT78" s="16">
        <v>0.64571325703773641</v>
      </c>
      <c r="BU78" s="16">
        <v>0.64844331531737831</v>
      </c>
      <c r="BV78" s="16">
        <v>0.64427866945457835</v>
      </c>
      <c r="BW78" s="16">
        <v>0.65383577197777631</v>
      </c>
      <c r="BX78" s="16">
        <v>0.64796762046383594</v>
      </c>
      <c r="BY78" s="16">
        <v>0.65132964437681506</v>
      </c>
      <c r="BZ78" s="16">
        <v>0.64816976957236871</v>
      </c>
      <c r="CA78" s="16">
        <v>0.64796762046383594</v>
      </c>
      <c r="CB78" s="16">
        <v>0.65132964437681506</v>
      </c>
      <c r="CC78" s="16">
        <v>0.64816976957236871</v>
      </c>
    </row>
    <row r="79" spans="1:82" x14ac:dyDescent="0.3">
      <c r="A79" s="14" t="s">
        <v>94</v>
      </c>
      <c r="B79" s="16">
        <v>5.2657630706397285E-2</v>
      </c>
      <c r="C79" s="16">
        <v>5.0258406742937689E-2</v>
      </c>
      <c r="D79" s="16">
        <v>5.3575548149378878E-2</v>
      </c>
      <c r="E79" s="16">
        <v>5.4802598737903413E-2</v>
      </c>
      <c r="F79" s="16">
        <v>5.0528746615202021E-2</v>
      </c>
      <c r="G79" s="16">
        <v>5.4125352948164875E-2</v>
      </c>
      <c r="H79" s="16">
        <v>5.4212003203283607E-2</v>
      </c>
      <c r="I79" s="16">
        <v>4.9173855491287451E-2</v>
      </c>
      <c r="J79" s="16">
        <v>5.3695885004290553E-2</v>
      </c>
      <c r="K79" s="16">
        <v>5.586120738481732E-2</v>
      </c>
      <c r="L79" s="16">
        <v>4.6070187467684133E-2</v>
      </c>
      <c r="M79" s="16">
        <v>4.5249046057441109E-2</v>
      </c>
      <c r="N79" s="16">
        <v>4.4869186022654696E-2</v>
      </c>
      <c r="O79" s="16">
        <v>4.4254325021601697E-2</v>
      </c>
      <c r="P79" s="16">
        <v>4.4868530415548745E-2</v>
      </c>
      <c r="Q79" s="16">
        <v>4.9267955477568397E-2</v>
      </c>
      <c r="R79" s="16">
        <v>4.4636231176444274E-2</v>
      </c>
      <c r="S79" s="16">
        <v>4.4793594491561145E-2</v>
      </c>
      <c r="U79" s="16">
        <v>4.927049520476777E-2</v>
      </c>
      <c r="V79" s="16">
        <v>4.4640234620114967E-2</v>
      </c>
      <c r="W79" s="16">
        <v>4.479228481521573E-2</v>
      </c>
      <c r="X79" s="16">
        <v>4.6569273715626767E-2</v>
      </c>
      <c r="Y79" s="16">
        <v>4.2505268755472746E-2</v>
      </c>
      <c r="Z79" s="16">
        <v>4.7687199972128794E-2</v>
      </c>
      <c r="AA79" s="16">
        <v>4.8093577902744995E-2</v>
      </c>
      <c r="AB79" s="16">
        <v>4.7463078461145121E-2</v>
      </c>
      <c r="AC79" s="16">
        <v>5.7787588619404529E-2</v>
      </c>
      <c r="AD79" s="16">
        <v>5.1896035941181445E-2</v>
      </c>
      <c r="AE79" s="16">
        <v>5.301198121507323E-2</v>
      </c>
      <c r="AF79" s="16">
        <v>5.2564899509172543E-2</v>
      </c>
      <c r="AG79" s="16">
        <v>4.797706909543592E-2</v>
      </c>
      <c r="AH79" s="16">
        <v>5.0653862119298357E-2</v>
      </c>
      <c r="AI79" s="16">
        <v>5.3393015657795334E-2</v>
      </c>
      <c r="AJ79" s="16">
        <v>5.4007228527961054E-2</v>
      </c>
      <c r="AK79" s="16">
        <v>5.3661640963383939E-2</v>
      </c>
      <c r="AL79" s="16">
        <v>5.1422615673678125E-2</v>
      </c>
      <c r="AM79" s="16">
        <v>5.4355605917446294E-2</v>
      </c>
      <c r="AN79" s="16">
        <v>5.047332477945532E-2</v>
      </c>
      <c r="AO79" s="16">
        <v>4.7250879687720355E-2</v>
      </c>
      <c r="AP79" s="16">
        <v>4.650706078713978E-2</v>
      </c>
      <c r="AQ79" s="16">
        <v>4.6197047428522785E-2</v>
      </c>
      <c r="AR79" s="16">
        <v>4.3906214287055899E-2</v>
      </c>
      <c r="AS79" s="16">
        <v>4.7458044193845667E-2</v>
      </c>
      <c r="AT79" s="16">
        <v>4.7459051640091267E-2</v>
      </c>
      <c r="AU79" s="16">
        <v>4.4842677985566633E-2</v>
      </c>
      <c r="AV79" s="16">
        <v>5.1344661230146291E-2</v>
      </c>
      <c r="AW79" s="16">
        <v>5.7643390112581426E-2</v>
      </c>
      <c r="AX79" s="16">
        <v>4.9996089095005185E-2</v>
      </c>
      <c r="AY79" s="16">
        <v>5.2614043836912712E-2</v>
      </c>
      <c r="AZ79" s="16">
        <v>5.3657166563026513E-2</v>
      </c>
      <c r="BA79" s="16">
        <v>4.9318384744980695E-2</v>
      </c>
      <c r="BB79" s="16">
        <v>5.1840592146023982E-2</v>
      </c>
      <c r="BC79" s="16">
        <v>5.3240825099815266E-2</v>
      </c>
      <c r="BD79" s="16">
        <v>5.3197203304413465E-2</v>
      </c>
      <c r="BE79" s="16">
        <v>5.5968923017891713E-2</v>
      </c>
      <c r="BF79" s="16">
        <v>4.830358686141531E-2</v>
      </c>
      <c r="BG79" s="16">
        <v>4.2552917028423169E-2</v>
      </c>
      <c r="BH79" s="16">
        <v>4.5974590818636932E-2</v>
      </c>
      <c r="BI79" s="16">
        <v>4.6678789045747821E-2</v>
      </c>
      <c r="BJ79" s="16">
        <v>4.2496614340266935E-2</v>
      </c>
      <c r="BK79" s="16">
        <v>4.3758622915879536E-2</v>
      </c>
      <c r="BL79" s="16">
        <v>4.5963898101536116E-2</v>
      </c>
      <c r="BM79" s="16">
        <v>4.6531980949422909E-2</v>
      </c>
      <c r="BN79" s="16">
        <v>4.2587464609574209E-2</v>
      </c>
      <c r="BO79" s="16">
        <v>4.3446294017380579E-2</v>
      </c>
      <c r="BP79" s="16">
        <v>4.2274278690645553E-2</v>
      </c>
      <c r="BQ79" s="16">
        <v>4.344551455644665E-2</v>
      </c>
      <c r="BR79" s="16">
        <v>4.8811982265712817E-2</v>
      </c>
      <c r="BS79" s="16">
        <v>4.4920572565425379E-2</v>
      </c>
      <c r="BT79" s="16">
        <v>5.1634656965916591E-2</v>
      </c>
      <c r="BU79" s="16">
        <v>4.3950268072885143E-2</v>
      </c>
      <c r="BV79" s="16">
        <v>4.6251013631308228E-2</v>
      </c>
      <c r="BW79" s="16">
        <v>4.6860247122851209E-2</v>
      </c>
      <c r="BX79" s="16">
        <v>4.5799417054574354E-2</v>
      </c>
      <c r="BY79" s="16">
        <v>4.7233328082879757E-2</v>
      </c>
      <c r="BZ79" s="16">
        <v>4.9243536913535127E-2</v>
      </c>
      <c r="CA79" s="16">
        <v>4.5799417054574354E-2</v>
      </c>
      <c r="CB79" s="16">
        <v>4.7233328082879757E-2</v>
      </c>
      <c r="CC79" s="16">
        <v>4.9243536913535127E-2</v>
      </c>
    </row>
    <row r="80" spans="1:82" x14ac:dyDescent="0.3">
      <c r="A80" s="14" t="s">
        <v>72</v>
      </c>
      <c r="B80" s="16">
        <v>3.2408290047548141</v>
      </c>
      <c r="C80" s="16">
        <v>3.2283607631370628</v>
      </c>
      <c r="D80" s="16">
        <v>3.2220866460584112</v>
      </c>
      <c r="E80" s="16">
        <v>3.2352633799261916</v>
      </c>
      <c r="F80" s="16">
        <v>3.2454404731433875</v>
      </c>
      <c r="G80" s="16">
        <v>3.236493143426395</v>
      </c>
      <c r="H80" s="16">
        <v>3.2576346334394501</v>
      </c>
      <c r="I80" s="16">
        <v>3.2464407278334875</v>
      </c>
      <c r="J80" s="16">
        <v>3.258170305045565</v>
      </c>
      <c r="K80" s="16">
        <v>3.2109846839009011</v>
      </c>
      <c r="L80" s="16">
        <v>3.3130415059690699</v>
      </c>
      <c r="M80" s="16">
        <v>3.3281842497152625</v>
      </c>
      <c r="N80" s="16">
        <v>3.310795585756261</v>
      </c>
      <c r="O80" s="16">
        <v>3.2919627603525576</v>
      </c>
      <c r="P80" s="16">
        <v>3.3036804420532171</v>
      </c>
      <c r="Q80" s="16">
        <v>3.3018951646857615</v>
      </c>
      <c r="R80" s="16">
        <v>3.3120126549429401</v>
      </c>
      <c r="S80" s="16">
        <v>3.3240479196389687</v>
      </c>
      <c r="U80" s="16">
        <v>3.3020653749751459</v>
      </c>
      <c r="V80" s="16">
        <v>3.3123097108491231</v>
      </c>
      <c r="W80" s="16">
        <v>3.3239507310346426</v>
      </c>
      <c r="X80" s="16">
        <v>3.2993311249702595</v>
      </c>
      <c r="Y80" s="16">
        <v>3.3093012410666063</v>
      </c>
      <c r="Z80" s="16">
        <v>3.2993681778288901</v>
      </c>
      <c r="AA80" s="16">
        <v>3.3008606812502919</v>
      </c>
      <c r="AB80" s="16">
        <v>3.3329766631648061</v>
      </c>
      <c r="AC80" s="16">
        <v>3.2412077705478231</v>
      </c>
      <c r="AD80" s="16">
        <v>3.2522083677867464</v>
      </c>
      <c r="AE80" s="16">
        <v>3.2535217757005546</v>
      </c>
      <c r="AF80" s="16">
        <v>3.2452571528959715</v>
      </c>
      <c r="AG80" s="16">
        <v>3.2526727914820284</v>
      </c>
      <c r="AH80" s="16">
        <v>3.2403695376772275</v>
      </c>
      <c r="AI80" s="16">
        <v>3.2526793454375813</v>
      </c>
      <c r="AJ80" s="16">
        <v>3.2411595597674667</v>
      </c>
      <c r="AK80" s="16">
        <v>3.2451462216671252</v>
      </c>
      <c r="AL80" s="16">
        <v>3.2146746181597265</v>
      </c>
      <c r="AM80" s="16">
        <v>3.2417887491237307</v>
      </c>
      <c r="AN80" s="16">
        <v>3.2401013585835861</v>
      </c>
      <c r="AO80" s="16">
        <v>3.3050790965749455</v>
      </c>
      <c r="AP80" s="16">
        <v>3.2902497995700779</v>
      </c>
      <c r="AQ80" s="16">
        <v>3.3115202419236809</v>
      </c>
      <c r="AR80" s="16">
        <v>3.2942687286542913</v>
      </c>
      <c r="AS80" s="16">
        <v>3.3070921294231974</v>
      </c>
      <c r="AT80" s="16">
        <v>3.3074329446105253</v>
      </c>
      <c r="AU80" s="16">
        <v>3.3109517563683459</v>
      </c>
      <c r="AV80" s="16">
        <v>3.2531608589028997</v>
      </c>
      <c r="AW80" s="16">
        <v>3.2326882004519297</v>
      </c>
      <c r="AX80" s="16">
        <v>3.2387379891922778</v>
      </c>
      <c r="AY80" s="16">
        <v>3.2264152234699828</v>
      </c>
      <c r="AZ80" s="16">
        <v>3.2253996979025468</v>
      </c>
      <c r="BA80" s="16">
        <v>3.229315815523067</v>
      </c>
      <c r="BB80" s="16">
        <v>3.2333778244194304</v>
      </c>
      <c r="BC80" s="16">
        <v>3.2400948728361589</v>
      </c>
      <c r="BD80" s="16">
        <v>3.2198888974996209</v>
      </c>
      <c r="BE80" s="16">
        <v>3.2260877367731537</v>
      </c>
      <c r="BF80" s="16">
        <v>3.2994173889310781</v>
      </c>
      <c r="BG80" s="16">
        <v>3.3156765596684346</v>
      </c>
      <c r="BH80" s="16">
        <v>3.307812099354178</v>
      </c>
      <c r="BI80" s="16">
        <v>3.3258345888050429</v>
      </c>
      <c r="BJ80" s="16">
        <v>3.325794335951703</v>
      </c>
      <c r="BK80" s="16">
        <v>3.3090330995025625</v>
      </c>
      <c r="BL80" s="16">
        <v>3.3356092385539382</v>
      </c>
      <c r="BM80" s="16">
        <v>3.3011986319097852</v>
      </c>
      <c r="BN80" s="16">
        <v>3.3246010899294509</v>
      </c>
      <c r="BO80" s="16">
        <v>3.3439927867733688</v>
      </c>
      <c r="BP80" s="16">
        <v>3.3183167414229127</v>
      </c>
      <c r="BQ80" s="16">
        <v>3.3236932534102985</v>
      </c>
      <c r="BR80" s="16">
        <v>3.3348545869487487</v>
      </c>
      <c r="BS80" s="16">
        <v>3.3200372263039384</v>
      </c>
      <c r="BT80" s="16">
        <v>3.3191221534260911</v>
      </c>
      <c r="BU80" s="16">
        <v>3.3028727176042141</v>
      </c>
      <c r="BV80" s="16">
        <v>3.3280758614363135</v>
      </c>
      <c r="BW80" s="16">
        <v>3.295501002538594</v>
      </c>
      <c r="BX80" s="16">
        <v>3.3034402606699258</v>
      </c>
      <c r="BY80" s="16">
        <v>3.3039662392006455</v>
      </c>
      <c r="BZ80" s="16">
        <v>3.3017266536435734</v>
      </c>
      <c r="CA80" s="16">
        <v>3.3034402606699258</v>
      </c>
      <c r="CB80" s="16">
        <v>3.3039662392006455</v>
      </c>
      <c r="CC80" s="16">
        <v>3.3017266536435734</v>
      </c>
    </row>
    <row r="81" spans="1:82" x14ac:dyDescent="0.3">
      <c r="A81" s="14" t="s">
        <v>95</v>
      </c>
      <c r="B81" s="17">
        <v>7.5457044930826042E-2</v>
      </c>
      <c r="C81" s="17">
        <v>7.9051472384159105E-2</v>
      </c>
      <c r="D81" s="17">
        <v>8.3391971113764049E-2</v>
      </c>
      <c r="E81" s="17">
        <v>8.0067852036642032E-2</v>
      </c>
      <c r="F81" s="17">
        <v>7.6422282683907827E-2</v>
      </c>
      <c r="G81" s="17">
        <v>7.373271728998132E-2</v>
      </c>
      <c r="H81" s="17">
        <v>7.7281663296670716E-2</v>
      </c>
      <c r="I81" s="17">
        <v>7.4216501727822987E-2</v>
      </c>
      <c r="J81" s="17">
        <v>7.769996586594885E-2</v>
      </c>
      <c r="K81" s="17">
        <v>8.4357373756465168E-2</v>
      </c>
      <c r="L81" s="17">
        <v>6.8639235316449332E-2</v>
      </c>
      <c r="M81" s="17">
        <v>7.1007718049393292E-2</v>
      </c>
      <c r="N81" s="17">
        <v>6.9578721018601283E-2</v>
      </c>
      <c r="O81" s="17">
        <v>7.6067655370821566E-2</v>
      </c>
      <c r="P81" s="17">
        <v>6.6350129305477165E-2</v>
      </c>
      <c r="Q81" s="17">
        <v>7.0527718739607795E-2</v>
      </c>
      <c r="R81" s="17">
        <v>7.2065692480151045E-2</v>
      </c>
      <c r="S81" s="17">
        <v>6.855900646534327E-2</v>
      </c>
      <c r="U81" s="17">
        <v>7.0531354392109641E-2</v>
      </c>
      <c r="V81" s="17">
        <v>7.2072156084555583E-2</v>
      </c>
      <c r="W81" s="17">
        <v>6.8557001935230164E-2</v>
      </c>
      <c r="X81" s="17">
        <v>7.3867692221648018E-2</v>
      </c>
      <c r="Y81" s="17">
        <v>7.838725451631022E-2</v>
      </c>
      <c r="Z81" s="17">
        <v>7.0721647485253572E-2</v>
      </c>
      <c r="AA81" s="17">
        <v>7.7234013949634847E-2</v>
      </c>
      <c r="AB81" s="17">
        <v>7.9956519296562445E-2</v>
      </c>
      <c r="AC81" s="17">
        <v>7.691855397382448E-2</v>
      </c>
      <c r="AD81" s="17">
        <v>8.3131146111744061E-2</v>
      </c>
      <c r="AE81" s="17">
        <v>7.9891392461886743E-2</v>
      </c>
      <c r="AF81" s="17">
        <v>8.0202117903973261E-2</v>
      </c>
      <c r="AG81" s="17">
        <v>8.3965885334469526E-2</v>
      </c>
      <c r="AH81" s="17">
        <v>7.7561869444077461E-2</v>
      </c>
      <c r="AI81" s="17">
        <v>7.9751186128650162E-2</v>
      </c>
      <c r="AJ81" s="17">
        <v>8.0207246307144112E-2</v>
      </c>
      <c r="AK81" s="17">
        <v>7.9119319262617741E-2</v>
      </c>
      <c r="AL81" s="17">
        <v>7.4961402294904195E-2</v>
      </c>
      <c r="AM81" s="17">
        <v>7.2735837705273726E-2</v>
      </c>
      <c r="AN81" s="17">
        <v>7.4880756437255849E-2</v>
      </c>
      <c r="AO81" s="17">
        <v>7.2281599072790831E-2</v>
      </c>
      <c r="AP81" s="17">
        <v>7.134172648576069E-2</v>
      </c>
      <c r="AQ81" s="17">
        <v>7.1633477934822998E-2</v>
      </c>
      <c r="AR81" s="17">
        <v>7.4162098338068166E-2</v>
      </c>
      <c r="AS81" s="17">
        <v>6.9506501505671517E-2</v>
      </c>
      <c r="AT81" s="17">
        <v>7.0067993651334426E-2</v>
      </c>
      <c r="AU81" s="17">
        <v>7.0104951170605403E-2</v>
      </c>
      <c r="AV81" s="17">
        <v>8.1468062713863545E-2</v>
      </c>
      <c r="AW81" s="17">
        <v>7.9722472877458303E-2</v>
      </c>
      <c r="AX81" s="17">
        <v>7.8875124264876681E-2</v>
      </c>
      <c r="AY81" s="17">
        <v>8.0739216599878816E-2</v>
      </c>
      <c r="AZ81" s="17">
        <v>7.9188720234979276E-2</v>
      </c>
      <c r="BA81" s="17">
        <v>7.611046833323383E-2</v>
      </c>
      <c r="BB81" s="17">
        <v>7.2903904529646998E-2</v>
      </c>
      <c r="BC81" s="17">
        <v>7.8455875806430278E-2</v>
      </c>
      <c r="BD81" s="17">
        <v>8.0311604015924326E-2</v>
      </c>
      <c r="BE81" s="17">
        <v>7.8901206036070523E-2</v>
      </c>
      <c r="BF81" s="17">
        <v>7.1732863143248699E-2</v>
      </c>
      <c r="BG81" s="17">
        <v>6.6551136243667042E-2</v>
      </c>
      <c r="BH81" s="17">
        <v>7.2714662000139874E-2</v>
      </c>
      <c r="BI81" s="17">
        <v>6.7678146226089489E-2</v>
      </c>
      <c r="BJ81" s="17">
        <v>6.9894188409318797E-2</v>
      </c>
      <c r="BK81" s="17">
        <v>7.2614559514043289E-2</v>
      </c>
      <c r="BL81" s="17">
        <v>7.8910598126788856E-2</v>
      </c>
      <c r="BM81" s="17">
        <v>7.2633159961078844E-2</v>
      </c>
      <c r="BN81" s="17">
        <v>7.0324029357376611E-2</v>
      </c>
      <c r="BO81" s="17">
        <v>6.9272820053674619E-2</v>
      </c>
      <c r="BP81" s="17">
        <v>6.8138589400622687E-2</v>
      </c>
      <c r="BQ81" s="17">
        <v>7.4838336459248089E-2</v>
      </c>
      <c r="BR81" s="17">
        <v>6.7920645508258978E-2</v>
      </c>
      <c r="BS81" s="17">
        <v>6.6003291286308038E-2</v>
      </c>
      <c r="BT81" s="17">
        <v>7.017305074762499E-2</v>
      </c>
      <c r="BU81" s="17">
        <v>7.0466724523847821E-2</v>
      </c>
      <c r="BV81" s="17">
        <v>7.1897522284550944E-2</v>
      </c>
      <c r="BW81" s="17">
        <v>7.2202273550471416E-2</v>
      </c>
      <c r="BX81" s="17">
        <v>7.3371593926122899E-2</v>
      </c>
      <c r="BY81" s="17">
        <v>7.0952750871466297E-2</v>
      </c>
      <c r="BZ81" s="17">
        <v>6.9821150981343158E-2</v>
      </c>
      <c r="CA81" s="17">
        <v>7.3371593926122899E-2</v>
      </c>
      <c r="CB81" s="17">
        <v>7.0952750871466297E-2</v>
      </c>
      <c r="CC81" s="17">
        <v>6.9821150981343158E-2</v>
      </c>
    </row>
    <row r="82" spans="1:82" x14ac:dyDescent="0.3">
      <c r="A82" s="14" t="s">
        <v>96</v>
      </c>
      <c r="B82" s="16">
        <v>0.58965543657666375</v>
      </c>
      <c r="C82" s="16">
        <v>0.59354876333086559</v>
      </c>
      <c r="D82" s="16">
        <v>0.59000521792376992</v>
      </c>
      <c r="E82" s="16">
        <v>0.58634128971139687</v>
      </c>
      <c r="F82" s="16">
        <v>0.59186897713107356</v>
      </c>
      <c r="G82" s="16">
        <v>0.58486509508608153</v>
      </c>
      <c r="H82" s="16">
        <v>0.5880017743626228</v>
      </c>
      <c r="I82" s="16">
        <v>0.59543702549759558</v>
      </c>
      <c r="J82" s="16">
        <v>0.59232421323468365</v>
      </c>
      <c r="K82" s="16">
        <v>0.59220936923200174</v>
      </c>
      <c r="L82" s="16">
        <v>0.62493719977369488</v>
      </c>
      <c r="M82" s="16">
        <v>0.63785863193494452</v>
      </c>
      <c r="N82" s="16">
        <v>0.62807791643908828</v>
      </c>
      <c r="O82" s="16">
        <v>0.64323874708412931</v>
      </c>
      <c r="P82" s="16">
        <v>0.62358796974914488</v>
      </c>
      <c r="Q82" s="16">
        <v>0.62640352539013733</v>
      </c>
      <c r="R82" s="16">
        <v>0.62603163477341206</v>
      </c>
      <c r="S82" s="16">
        <v>0.63196262026430472</v>
      </c>
      <c r="U82" s="16">
        <v>0.6264358160353608</v>
      </c>
      <c r="V82" s="16">
        <v>0.62608778383259189</v>
      </c>
      <c r="W82" s="16">
        <v>0.6319441429238648</v>
      </c>
      <c r="X82" s="16">
        <v>0.61166932005372932</v>
      </c>
      <c r="Y82" s="16">
        <v>0.60953938727905799</v>
      </c>
      <c r="Z82" s="16">
        <v>0.6017067489068505</v>
      </c>
      <c r="AA82" s="16">
        <v>0.60831200359261517</v>
      </c>
      <c r="AB82" s="16">
        <v>0.6076603221458331</v>
      </c>
      <c r="AC82" s="16">
        <v>0.59464050028410032</v>
      </c>
      <c r="AD82" s="16">
        <v>0.59267608630396118</v>
      </c>
      <c r="AE82" s="16">
        <v>0.58594243960236692</v>
      </c>
      <c r="AF82" s="16">
        <v>0.58935860737375301</v>
      </c>
      <c r="AG82" s="16">
        <v>0.58727574236374624</v>
      </c>
      <c r="AH82" s="16">
        <v>0.58911531253425709</v>
      </c>
      <c r="AI82" s="16">
        <v>0.5905952361801019</v>
      </c>
      <c r="AJ82" s="16">
        <v>0.5966893855810701</v>
      </c>
      <c r="AK82" s="16">
        <v>0.58739017304738184</v>
      </c>
      <c r="AL82" s="16">
        <v>0.59699250636575341</v>
      </c>
      <c r="AM82" s="16">
        <v>0.60047659320559388</v>
      </c>
      <c r="AN82" s="16">
        <v>0.59460967119371244</v>
      </c>
      <c r="AO82" s="16">
        <v>0.62771579251629106</v>
      </c>
      <c r="AP82" s="16">
        <v>0.63094021106100107</v>
      </c>
      <c r="AQ82" s="16">
        <v>0.62550574520421998</v>
      </c>
      <c r="AR82" s="16">
        <v>0.62449611070708133</v>
      </c>
      <c r="AS82" s="16">
        <v>0.62117727990843064</v>
      </c>
      <c r="AT82" s="16">
        <v>0.62601256311264042</v>
      </c>
      <c r="AU82" s="16">
        <v>0.62667829987441792</v>
      </c>
      <c r="AV82" s="16">
        <v>0.58569655587997238</v>
      </c>
      <c r="AW82" s="16">
        <v>0.59346520884448917</v>
      </c>
      <c r="AX82" s="16">
        <v>0.58475977645063049</v>
      </c>
      <c r="AY82" s="16">
        <v>0.58237404201587462</v>
      </c>
      <c r="AZ82" s="16">
        <v>0.58842519618394196</v>
      </c>
      <c r="BA82" s="16">
        <v>0.58117406770119806</v>
      </c>
      <c r="BB82" s="16">
        <v>0.59498768234157173</v>
      </c>
      <c r="BC82" s="16">
        <v>0.58202342096633675</v>
      </c>
      <c r="BD82" s="16">
        <v>0.58363267296270449</v>
      </c>
      <c r="BE82" s="16">
        <v>0.5872377725645771</v>
      </c>
      <c r="BF82" s="16">
        <v>0.62859401952609673</v>
      </c>
      <c r="BG82" s="16">
        <v>0.63067392690683333</v>
      </c>
      <c r="BH82" s="16">
        <v>0.6288257301168958</v>
      </c>
      <c r="BI82" s="16">
        <v>0.62815751113687812</v>
      </c>
      <c r="BJ82" s="16">
        <v>0.63390218950717769</v>
      </c>
      <c r="BK82" s="16">
        <v>0.62278010865340006</v>
      </c>
      <c r="BL82" s="16">
        <v>0.62310246640529809</v>
      </c>
      <c r="BM82" s="16">
        <v>0.62017745982006667</v>
      </c>
      <c r="BN82" s="16">
        <v>0.62036362227341246</v>
      </c>
      <c r="BO82" s="16">
        <v>0.62957264246437294</v>
      </c>
      <c r="BP82" s="16">
        <v>0.62783987687721055</v>
      </c>
      <c r="BQ82" s="16">
        <v>0.62218534095741262</v>
      </c>
      <c r="BR82" s="16">
        <v>0.62909213179302503</v>
      </c>
      <c r="BS82" s="16">
        <v>0.6290136718779481</v>
      </c>
      <c r="BT82" s="16">
        <v>0.61720206521615195</v>
      </c>
      <c r="BU82" s="16">
        <v>0.63081370919279189</v>
      </c>
      <c r="BV82" s="16">
        <v>0.62402755359871087</v>
      </c>
      <c r="BW82" s="16">
        <v>0.61802968916859335</v>
      </c>
      <c r="BX82" s="16">
        <v>0.61920575136116573</v>
      </c>
      <c r="BY82" s="16">
        <v>0.61882676112316126</v>
      </c>
      <c r="BZ82" s="16">
        <v>0.63066748173722742</v>
      </c>
      <c r="CA82" s="16">
        <v>0.61920575136116573</v>
      </c>
      <c r="CB82" s="16">
        <v>0.61882676112316126</v>
      </c>
      <c r="CC82" s="16">
        <v>0.63066748173722742</v>
      </c>
    </row>
    <row r="83" spans="1:82" x14ac:dyDescent="0.3">
      <c r="A83" s="14" t="s">
        <v>97</v>
      </c>
      <c r="B83" s="16">
        <v>1.5907880076579575</v>
      </c>
      <c r="C83" s="16">
        <v>1.5834492373808473</v>
      </c>
      <c r="D83" s="16">
        <v>1.5792212455439003</v>
      </c>
      <c r="E83" s="16">
        <v>1.5852169407803862</v>
      </c>
      <c r="F83" s="16">
        <v>1.562799930237013</v>
      </c>
      <c r="G83" s="16">
        <v>1.5881930560549062</v>
      </c>
      <c r="H83" s="16">
        <v>1.5782533382926129</v>
      </c>
      <c r="I83" s="16">
        <v>1.5777966898676363</v>
      </c>
      <c r="J83" s="16">
        <v>1.5787929568774191</v>
      </c>
      <c r="K83" s="16">
        <v>1.5873043508356102</v>
      </c>
      <c r="L83" s="16">
        <v>1.634973451813184</v>
      </c>
      <c r="M83" s="16">
        <v>1.6357943193834561</v>
      </c>
      <c r="N83" s="16">
        <v>1.641525015656045</v>
      </c>
      <c r="O83" s="16">
        <v>1.6467645306281815</v>
      </c>
      <c r="P83" s="16">
        <v>1.6405882508303897</v>
      </c>
      <c r="Q83" s="16">
        <v>1.6472250448269883</v>
      </c>
      <c r="R83" s="16">
        <v>1.6510575712680777</v>
      </c>
      <c r="S83" s="16">
        <v>1.643744044517323</v>
      </c>
      <c r="U83" s="16">
        <v>1.6473099580775845</v>
      </c>
      <c r="V83" s="16">
        <v>1.6512056553649972</v>
      </c>
      <c r="W83" s="16">
        <v>1.6436959846838255</v>
      </c>
      <c r="X83" s="16">
        <v>1.6199532014384339</v>
      </c>
      <c r="Y83" s="16">
        <v>1.6283899315288828</v>
      </c>
      <c r="Z83" s="16">
        <v>1.6002324059613497</v>
      </c>
      <c r="AA83" s="16">
        <v>1.6288554796114989</v>
      </c>
      <c r="AB83" s="16">
        <v>1.6352838854913276</v>
      </c>
      <c r="AC83" s="16">
        <v>1.5775454636485815</v>
      </c>
      <c r="AD83" s="16">
        <v>1.577853958523658</v>
      </c>
      <c r="AE83" s="16">
        <v>1.5737605573951683</v>
      </c>
      <c r="AF83" s="16">
        <v>1.5801488946286426</v>
      </c>
      <c r="AG83" s="16">
        <v>1.5681381873332629</v>
      </c>
      <c r="AH83" s="16">
        <v>1.5788706673304296</v>
      </c>
      <c r="AI83" s="16">
        <v>1.5801327161858587</v>
      </c>
      <c r="AJ83" s="16">
        <v>1.5849613244275049</v>
      </c>
      <c r="AK83" s="16">
        <v>1.6014214232572759</v>
      </c>
      <c r="AL83" s="16">
        <v>1.5810987597669415</v>
      </c>
      <c r="AM83" s="16">
        <v>1.5995037676318999</v>
      </c>
      <c r="AN83" s="16">
        <v>1.5897083167837351</v>
      </c>
      <c r="AO83" s="16">
        <v>1.6383521058390869</v>
      </c>
      <c r="AP83" s="16">
        <v>1.6413675606143256</v>
      </c>
      <c r="AQ83" s="16">
        <v>1.6316004922277145</v>
      </c>
      <c r="AR83" s="16">
        <v>1.6240360326902217</v>
      </c>
      <c r="AS83" s="16">
        <v>1.623201192460038</v>
      </c>
      <c r="AT83" s="16">
        <v>1.6421696056218478</v>
      </c>
      <c r="AU83" s="16">
        <v>1.6492572741714584</v>
      </c>
      <c r="AV83" s="16">
        <v>1.5752932553726213</v>
      </c>
      <c r="AW83" s="16">
        <v>1.5704206062767776</v>
      </c>
      <c r="AX83" s="16">
        <v>1.5770556265374227</v>
      </c>
      <c r="AY83" s="16">
        <v>1.5704531181911328</v>
      </c>
      <c r="AZ83" s="16">
        <v>1.5556664617328921</v>
      </c>
      <c r="BA83" s="16">
        <v>1.5630301277328271</v>
      </c>
      <c r="BB83" s="16">
        <v>1.5646820103175703</v>
      </c>
      <c r="BC83" s="16">
        <v>1.5623075235769417</v>
      </c>
      <c r="BD83" s="16">
        <v>1.5667992309374554</v>
      </c>
      <c r="BE83" s="16">
        <v>1.5660777802533019</v>
      </c>
      <c r="BF83" s="16">
        <v>1.6397027533815673</v>
      </c>
      <c r="BG83" s="16">
        <v>1.6448042373890186</v>
      </c>
      <c r="BH83" s="16">
        <v>1.6437263038554739</v>
      </c>
      <c r="BI83" s="16">
        <v>1.6341943840178887</v>
      </c>
      <c r="BJ83" s="16">
        <v>1.6349413975009435</v>
      </c>
      <c r="BK83" s="16">
        <v>1.6366159989968072</v>
      </c>
      <c r="BL83" s="16">
        <v>1.6346474101398814</v>
      </c>
      <c r="BM83" s="16">
        <v>1.6350391881252753</v>
      </c>
      <c r="BN83" s="16">
        <v>1.6314230095200335</v>
      </c>
      <c r="BO83" s="16">
        <v>1.6210449270293708</v>
      </c>
      <c r="BP83" s="16">
        <v>1.6276326447468616</v>
      </c>
      <c r="BQ83" s="16">
        <v>1.6162076918401949</v>
      </c>
      <c r="BR83" s="16">
        <v>1.6362073820415155</v>
      </c>
      <c r="BS83" s="16">
        <v>1.6622654120110771</v>
      </c>
      <c r="BT83" s="16">
        <v>1.6331329919092799</v>
      </c>
      <c r="BU83" s="16">
        <v>1.6490019251167831</v>
      </c>
      <c r="BV83" s="16">
        <v>1.6356655243264291</v>
      </c>
      <c r="BW83" s="16">
        <v>1.6429545424708198</v>
      </c>
      <c r="BX83" s="16">
        <v>1.6406425048007813</v>
      </c>
      <c r="BY83" s="16">
        <v>1.6406603567466851</v>
      </c>
      <c r="BZ83" s="16">
        <v>1.6398289369027335</v>
      </c>
      <c r="CA83" s="16">
        <v>1.6406425048007813</v>
      </c>
      <c r="CB83" s="16">
        <v>1.6406603567466851</v>
      </c>
      <c r="CC83" s="16">
        <v>1.6398289369027335</v>
      </c>
    </row>
    <row r="84" spans="1:82" x14ac:dyDescent="0.3">
      <c r="A84" s="14" t="s">
        <v>98</v>
      </c>
      <c r="B84" s="16">
        <v>0.17185768914511756</v>
      </c>
      <c r="C84" s="16">
        <v>0.17600226143729883</v>
      </c>
      <c r="D84" s="16">
        <v>0.18256826327241982</v>
      </c>
      <c r="E84" s="16">
        <v>0.17551925499058782</v>
      </c>
      <c r="F84" s="16">
        <v>0.18030504644439327</v>
      </c>
      <c r="G84" s="16">
        <v>0.17324008237328384</v>
      </c>
      <c r="H84" s="16">
        <v>0.18308605479221041</v>
      </c>
      <c r="I84" s="16">
        <v>0.17120295133245919</v>
      </c>
      <c r="J84" s="16">
        <v>0.17254795877758874</v>
      </c>
      <c r="K84" s="16">
        <v>0.18310011701402543</v>
      </c>
      <c r="L84" s="16">
        <v>0.1782174806678363</v>
      </c>
      <c r="M84" s="16">
        <v>0.17829442489694516</v>
      </c>
      <c r="N84" s="16">
        <v>0.18332457657988779</v>
      </c>
      <c r="O84" s="16">
        <v>0.17032027448328727</v>
      </c>
      <c r="P84" s="16">
        <v>0.17508848809557168</v>
      </c>
      <c r="Q84" s="16">
        <v>0.18621579769509633</v>
      </c>
      <c r="R84" s="16">
        <v>0.17349000747505841</v>
      </c>
      <c r="S84" s="16">
        <v>0.17749259277283305</v>
      </c>
      <c r="U84" s="16">
        <v>0.18622539698375717</v>
      </c>
      <c r="V84" s="16">
        <v>0.17350556787193894</v>
      </c>
      <c r="W84" s="16">
        <v>0.17748740323953305</v>
      </c>
      <c r="X84" s="16">
        <v>0.18031406941666339</v>
      </c>
      <c r="Y84" s="16">
        <v>0.17902330867812419</v>
      </c>
      <c r="Z84" s="16">
        <v>0.18434495326540776</v>
      </c>
      <c r="AA84" s="16">
        <v>0.18244485172384281</v>
      </c>
      <c r="AB84" s="16">
        <v>0.17756900999048339</v>
      </c>
      <c r="AC84" s="16">
        <v>0.18035705315577258</v>
      </c>
      <c r="AD84" s="16">
        <v>0.17136495829767395</v>
      </c>
      <c r="AE84" s="16">
        <v>0.17402720948280745</v>
      </c>
      <c r="AF84" s="16">
        <v>0.18005629382513044</v>
      </c>
      <c r="AG84" s="16">
        <v>0.18576179702993781</v>
      </c>
      <c r="AH84" s="16">
        <v>0.17553380509571817</v>
      </c>
      <c r="AI84" s="16">
        <v>0.17518752590991749</v>
      </c>
      <c r="AJ84" s="16">
        <v>0.17417825971296752</v>
      </c>
      <c r="AK84" s="16">
        <v>0.17861819854718378</v>
      </c>
      <c r="AL84" s="16">
        <v>0.17805513211875013</v>
      </c>
      <c r="AM84" s="16">
        <v>0.17670439267197349</v>
      </c>
      <c r="AN84" s="16">
        <v>0.1786609960774663</v>
      </c>
      <c r="AO84" s="16">
        <v>0.17557311047134949</v>
      </c>
      <c r="AP84" s="16">
        <v>0.18374307317024574</v>
      </c>
      <c r="AQ84" s="16">
        <v>0.18013618111922344</v>
      </c>
      <c r="AR84" s="16">
        <v>0.17919809378881277</v>
      </c>
      <c r="AS84" s="16">
        <v>0.17683215906979607</v>
      </c>
      <c r="AT84" s="16">
        <v>0.17724058999386957</v>
      </c>
      <c r="AU84" s="16">
        <v>0.17764779488777646</v>
      </c>
      <c r="AV84" s="16">
        <v>0.18287979163999782</v>
      </c>
      <c r="AW84" s="16">
        <v>0.17514743210982117</v>
      </c>
      <c r="AX84" s="16">
        <v>0.1748643266461655</v>
      </c>
      <c r="AY84" s="16">
        <v>0.1751544437403095</v>
      </c>
      <c r="AZ84" s="16">
        <v>0.16992561714417129</v>
      </c>
      <c r="BA84" s="16">
        <v>0.17406531146888479</v>
      </c>
      <c r="BB84" s="16">
        <v>0.17419420575850411</v>
      </c>
      <c r="BC84" s="16">
        <v>0.16457983038342236</v>
      </c>
      <c r="BD84" s="16">
        <v>0.17972570766796156</v>
      </c>
      <c r="BE84" s="16">
        <v>0.17369184208775212</v>
      </c>
      <c r="BF84" s="16">
        <v>0.17764148912060349</v>
      </c>
      <c r="BG84" s="16">
        <v>0.18279343229719938</v>
      </c>
      <c r="BH84" s="16">
        <v>0.17518211660909042</v>
      </c>
      <c r="BI84" s="16">
        <v>0.17291196634850245</v>
      </c>
      <c r="BJ84" s="16">
        <v>0.1804400046132405</v>
      </c>
      <c r="BK84" s="16">
        <v>0.18199627276257513</v>
      </c>
      <c r="BL84" s="16">
        <v>0.1749559043654281</v>
      </c>
      <c r="BM84" s="16">
        <v>0.17845859723210664</v>
      </c>
      <c r="BN84" s="16">
        <v>0.18201145705555785</v>
      </c>
      <c r="BO84" s="16">
        <v>0.17859355095923976</v>
      </c>
      <c r="BP84" s="16">
        <v>0.1826142943900039</v>
      </c>
      <c r="BQ84" s="16">
        <v>0.1752673794707014</v>
      </c>
      <c r="BR84" s="16">
        <v>0.17389975407286093</v>
      </c>
      <c r="BS84" s="16">
        <v>0.17705338851077077</v>
      </c>
      <c r="BT84" s="16">
        <v>0.18221278200892818</v>
      </c>
      <c r="BU84" s="16">
        <v>0.17900954572395997</v>
      </c>
      <c r="BV84" s="16">
        <v>0.16918939164660082</v>
      </c>
      <c r="BW84" s="16">
        <v>0.17970763072781606</v>
      </c>
      <c r="BX84" s="16">
        <v>0.17488483942287736</v>
      </c>
      <c r="BY84" s="16">
        <v>0.17557981423196986</v>
      </c>
      <c r="BZ84" s="16">
        <v>0.17920111412422582</v>
      </c>
      <c r="CA84" s="16">
        <v>0.17488483942287736</v>
      </c>
      <c r="CB84" s="16">
        <v>0.17557981423196986</v>
      </c>
      <c r="CC84" s="16">
        <v>0.17920111412422582</v>
      </c>
    </row>
    <row r="85" spans="1:82" x14ac:dyDescent="0.3">
      <c r="A85" s="14" t="s">
        <v>99</v>
      </c>
      <c r="B85" s="16">
        <v>0.55766304135270994</v>
      </c>
      <c r="C85" s="16">
        <v>0.56275854518474955</v>
      </c>
      <c r="D85" s="16">
        <v>0.55912864135533002</v>
      </c>
      <c r="E85" s="16">
        <v>0.57176403171761381</v>
      </c>
      <c r="F85" s="16">
        <v>0.55752798029890716</v>
      </c>
      <c r="G85" s="16">
        <v>0.56072123722033818</v>
      </c>
      <c r="H85" s="16">
        <v>0.56103247873647732</v>
      </c>
      <c r="I85" s="16">
        <v>0.5625013263655706</v>
      </c>
      <c r="J85" s="16">
        <v>0.56254520389489238</v>
      </c>
      <c r="K85" s="16">
        <v>0.56528552858845993</v>
      </c>
      <c r="L85" s="16">
        <v>0.56080169618728015</v>
      </c>
      <c r="M85" s="16">
        <v>0.56624857778915139</v>
      </c>
      <c r="N85" s="16">
        <v>0.55423558703775055</v>
      </c>
      <c r="O85" s="16">
        <v>0.56316795798184272</v>
      </c>
      <c r="P85" s="16">
        <v>0.57061419936737923</v>
      </c>
      <c r="Q85" s="16">
        <v>0.56072798917139932</v>
      </c>
      <c r="R85" s="16">
        <v>0.55546307815247742</v>
      </c>
      <c r="S85" s="16">
        <v>0.55523939120071419</v>
      </c>
      <c r="U85" s="16">
        <v>0.56075689429059383</v>
      </c>
      <c r="V85" s="16">
        <v>0.55551289788604197</v>
      </c>
      <c r="W85" s="16">
        <v>0.55522315709615178</v>
      </c>
      <c r="X85" s="16">
        <v>0.57096148037223626</v>
      </c>
      <c r="Y85" s="16">
        <v>0.56653387542456735</v>
      </c>
      <c r="Z85" s="16">
        <v>0.57588538184958138</v>
      </c>
      <c r="AA85" s="16">
        <v>0.56919341562387094</v>
      </c>
      <c r="AB85" s="16">
        <v>0.56314390197058906</v>
      </c>
      <c r="AC85" s="16">
        <v>0.56436842580393842</v>
      </c>
      <c r="AD85" s="16">
        <v>0.5591164692789018</v>
      </c>
      <c r="AE85" s="16">
        <v>0.55616141639593675</v>
      </c>
      <c r="AF85" s="16">
        <v>0.5685720696869474</v>
      </c>
      <c r="AG85" s="16">
        <v>0.56875356154039103</v>
      </c>
      <c r="AH85" s="16">
        <v>0.56272711084001092</v>
      </c>
      <c r="AI85" s="16">
        <v>0.56012632634822623</v>
      </c>
      <c r="AJ85" s="16">
        <v>0.56031831083798511</v>
      </c>
      <c r="AK85" s="16">
        <v>0.56675921044033628</v>
      </c>
      <c r="AL85" s="16">
        <v>0.56799487160745288</v>
      </c>
      <c r="AM85" s="16">
        <v>0.56388123278222968</v>
      </c>
      <c r="AN85" s="16">
        <v>0.5698661917828568</v>
      </c>
      <c r="AO85" s="16">
        <v>0.55861201865733379</v>
      </c>
      <c r="AP85" s="16">
        <v>0.55747080164994378</v>
      </c>
      <c r="AQ85" s="16">
        <v>0.5619073686730448</v>
      </c>
      <c r="AR85" s="16">
        <v>0.56163094449840589</v>
      </c>
      <c r="AS85" s="16">
        <v>0.55644040348768664</v>
      </c>
      <c r="AT85" s="16">
        <v>0.55219880932686816</v>
      </c>
      <c r="AU85" s="16">
        <v>0.55792660304148656</v>
      </c>
      <c r="AV85" s="16">
        <v>0.55275289127865068</v>
      </c>
      <c r="AW85" s="16">
        <v>0.55550973321451758</v>
      </c>
      <c r="AX85" s="16">
        <v>0.56578145363628962</v>
      </c>
      <c r="AY85" s="16">
        <v>0.55456815725029185</v>
      </c>
      <c r="AZ85" s="16">
        <v>0.55175313759120026</v>
      </c>
      <c r="BA85" s="16">
        <v>0.55450331631904248</v>
      </c>
      <c r="BB85" s="16">
        <v>0.55065070901601143</v>
      </c>
      <c r="BC85" s="16">
        <v>0.55023159385506959</v>
      </c>
      <c r="BD85" s="16">
        <v>0.56110914088447539</v>
      </c>
      <c r="BE85" s="16">
        <v>0.55859421171641921</v>
      </c>
      <c r="BF85" s="16">
        <v>0.54557048899109828</v>
      </c>
      <c r="BG85" s="16">
        <v>0.56129605168616648</v>
      </c>
      <c r="BH85" s="16">
        <v>0.55537907361785155</v>
      </c>
      <c r="BI85" s="16">
        <v>0.5544213321410606</v>
      </c>
      <c r="BJ85" s="16">
        <v>0.56357419323203306</v>
      </c>
      <c r="BK85" s="16">
        <v>0.55696240523859508</v>
      </c>
      <c r="BL85" s="16">
        <v>0.55907413189540367</v>
      </c>
      <c r="BM85" s="16">
        <v>0.56091765795517967</v>
      </c>
      <c r="BN85" s="16">
        <v>0.55839136189059468</v>
      </c>
      <c r="BO85" s="16">
        <v>0.55465116759978061</v>
      </c>
      <c r="BP85" s="16">
        <v>0.56401566930377312</v>
      </c>
      <c r="BQ85" s="16">
        <v>0.56637357615442607</v>
      </c>
      <c r="BR85" s="16">
        <v>0.57099423880296551</v>
      </c>
      <c r="BS85" s="16">
        <v>0.55851014840313939</v>
      </c>
      <c r="BT85" s="16">
        <v>0.57291418956842177</v>
      </c>
      <c r="BU85" s="16">
        <v>0.56418483599218427</v>
      </c>
      <c r="BV85" s="16">
        <v>0.55324018328823354</v>
      </c>
      <c r="BW85" s="16">
        <v>0.56365772468844677</v>
      </c>
      <c r="BX85" s="16">
        <v>0.57055561076174566</v>
      </c>
      <c r="BY85" s="16">
        <v>0.56719835088235859</v>
      </c>
      <c r="BZ85" s="16">
        <v>0.55346986562978329</v>
      </c>
      <c r="CA85" s="16">
        <v>0.57055561076174566</v>
      </c>
      <c r="CB85" s="16">
        <v>0.56719835088235859</v>
      </c>
      <c r="CC85" s="16">
        <v>0.55346986562978329</v>
      </c>
    </row>
    <row r="86" spans="1:82" x14ac:dyDescent="0.3">
      <c r="A86" s="14" t="s">
        <v>100</v>
      </c>
      <c r="B86" s="16">
        <v>8.143445559732114E-2</v>
      </c>
      <c r="C86" s="16">
        <v>8.4159030027883677E-2</v>
      </c>
      <c r="D86" s="16">
        <v>8.8859340435548773E-2</v>
      </c>
      <c r="E86" s="16">
        <v>8.4555999021590458E-2</v>
      </c>
      <c r="F86" s="16">
        <v>8.3085536730850215E-2</v>
      </c>
      <c r="G86" s="16">
        <v>8.6917582353326653E-2</v>
      </c>
      <c r="H86" s="16">
        <v>8.3781294334320855E-2</v>
      </c>
      <c r="I86" s="16">
        <v>8.9090890870133013E-2</v>
      </c>
      <c r="J86" s="16">
        <v>8.6875355759353359E-2</v>
      </c>
      <c r="K86" s="16">
        <v>8.2841023295229313E-2</v>
      </c>
      <c r="L86" s="16">
        <v>8.2377878119486936E-2</v>
      </c>
      <c r="M86" s="16">
        <v>8.0143037786869153E-2</v>
      </c>
      <c r="N86" s="16">
        <v>8.3173329624380163E-2</v>
      </c>
      <c r="O86" s="16">
        <v>8.7192221890909985E-2</v>
      </c>
      <c r="P86" s="16">
        <v>8.2185772198198268E-2</v>
      </c>
      <c r="Q86" s="16">
        <v>8.4098179793925254E-2</v>
      </c>
      <c r="R86" s="16">
        <v>8.2264533870551895E-2</v>
      </c>
      <c r="S86" s="16">
        <v>7.4457340367192495E-2</v>
      </c>
      <c r="U86" s="16">
        <v>8.410251499380457E-2</v>
      </c>
      <c r="V86" s="16">
        <v>8.2271912213632545E-2</v>
      </c>
      <c r="W86" s="16">
        <v>7.4455163381430836E-2</v>
      </c>
      <c r="X86" s="16">
        <v>8.9206290418969547E-2</v>
      </c>
      <c r="Y86" s="16">
        <v>8.7211982510708608E-2</v>
      </c>
      <c r="Z86" s="16">
        <v>8.612191460343499E-2</v>
      </c>
      <c r="AA86" s="16">
        <v>8.2957077284510128E-2</v>
      </c>
      <c r="AB86" s="16">
        <v>8.1916988998401136E-2</v>
      </c>
      <c r="AC86" s="16">
        <v>8.63719149339255E-2</v>
      </c>
      <c r="AD86" s="16">
        <v>8.698847484843153E-2</v>
      </c>
      <c r="AE86" s="16">
        <v>8.2019444345587264E-2</v>
      </c>
      <c r="AF86" s="16">
        <v>8.5122960723418475E-2</v>
      </c>
      <c r="AG86" s="16">
        <v>8.3509043529147786E-2</v>
      </c>
      <c r="AH86" s="16">
        <v>8.7635593561486314E-2</v>
      </c>
      <c r="AI86" s="16">
        <v>8.8944569529901707E-2</v>
      </c>
      <c r="AJ86" s="16">
        <v>8.9119072997050672E-2</v>
      </c>
      <c r="AK86" s="16">
        <v>8.1660063238318634E-2</v>
      </c>
      <c r="AL86" s="16">
        <v>8.7262330830612869E-2</v>
      </c>
      <c r="AM86" s="16">
        <v>8.10644820407488E-2</v>
      </c>
      <c r="AN86" s="16">
        <v>8.6875766738289506E-2</v>
      </c>
      <c r="AO86" s="16">
        <v>8.380786200009728E-2</v>
      </c>
      <c r="AP86" s="16">
        <v>8.369396669102179E-2</v>
      </c>
      <c r="AQ86" s="16">
        <v>7.6666069906239087E-2</v>
      </c>
      <c r="AR86" s="16">
        <v>7.8273556206037001E-2</v>
      </c>
      <c r="AS86" s="16">
        <v>8.5630248832523903E-2</v>
      </c>
      <c r="AT86" s="16">
        <v>8.5246412402620486E-2</v>
      </c>
      <c r="AU86" s="16">
        <v>8.5672090894401629E-2</v>
      </c>
      <c r="AV86" s="16">
        <v>8.7408755247595116E-2</v>
      </c>
      <c r="AW86" s="16">
        <v>9.0683774589011154E-2</v>
      </c>
      <c r="AX86" s="16">
        <v>8.6045534980803653E-2</v>
      </c>
      <c r="AY86" s="16">
        <v>8.8613475952997234E-2</v>
      </c>
      <c r="AZ86" s="16">
        <v>8.4355492423630385E-2</v>
      </c>
      <c r="BA86" s="16">
        <v>8.6877006168741222E-2</v>
      </c>
      <c r="BB86" s="16">
        <v>8.4436374422479255E-2</v>
      </c>
      <c r="BC86" s="16">
        <v>8.2174271356003969E-2</v>
      </c>
      <c r="BD86" s="16">
        <v>7.9368738321177162E-2</v>
      </c>
      <c r="BE86" s="16">
        <v>8.2640278390407551E-2</v>
      </c>
      <c r="BF86" s="16">
        <v>8.0015580132313094E-2</v>
      </c>
      <c r="BG86" s="16">
        <v>8.062497352048735E-2</v>
      </c>
      <c r="BH86" s="16">
        <v>8.3492308765641954E-2</v>
      </c>
      <c r="BI86" s="16">
        <v>8.5294401016424937E-2</v>
      </c>
      <c r="BJ86" s="16">
        <v>7.6696654143511483E-2</v>
      </c>
      <c r="BK86" s="16">
        <v>8.4520020790566822E-2</v>
      </c>
      <c r="BL86" s="16">
        <v>7.99358017461759E-2</v>
      </c>
      <c r="BM86" s="16">
        <v>7.8718760642034882E-2</v>
      </c>
      <c r="BN86" s="16">
        <v>8.2739550171211249E-2</v>
      </c>
      <c r="BO86" s="16">
        <v>7.7359872470134705E-2</v>
      </c>
      <c r="BP86" s="16">
        <v>8.2893483521622138E-2</v>
      </c>
      <c r="BQ86" s="16">
        <v>8.3397785675446298E-2</v>
      </c>
      <c r="BR86" s="16">
        <v>7.8041325414099555E-2</v>
      </c>
      <c r="BS86" s="16">
        <v>8.1636468681377333E-2</v>
      </c>
      <c r="BT86" s="16">
        <v>8.16102664727099E-2</v>
      </c>
      <c r="BU86" s="16">
        <v>8.3331209411977206E-2</v>
      </c>
      <c r="BV86" s="16">
        <v>7.6893495009641571E-2</v>
      </c>
      <c r="BW86" s="16">
        <v>8.3052870454436586E-2</v>
      </c>
      <c r="BX86" s="16">
        <v>7.7473058381092461E-2</v>
      </c>
      <c r="BY86" s="16">
        <v>8.454874676240437E-2</v>
      </c>
      <c r="BZ86" s="16">
        <v>8.5218904104349943E-2</v>
      </c>
      <c r="CA86" s="16">
        <v>7.7473058381092461E-2</v>
      </c>
      <c r="CB86" s="16">
        <v>8.454874676240437E-2</v>
      </c>
      <c r="CC86" s="16">
        <v>8.5218904104349943E-2</v>
      </c>
    </row>
    <row r="87" spans="1:82" x14ac:dyDescent="0.3">
      <c r="A87" s="14" t="s">
        <v>101</v>
      </c>
      <c r="B87" s="16">
        <v>5.5064102189067245E-2</v>
      </c>
      <c r="C87" s="16">
        <v>5.7089804622462208E-2</v>
      </c>
      <c r="D87" s="16">
        <v>5.9979590905729907E-2</v>
      </c>
      <c r="E87" s="16">
        <v>5.4013641333794001E-2</v>
      </c>
      <c r="F87" s="16">
        <v>5.9797355683750976E-2</v>
      </c>
      <c r="G87" s="16">
        <v>5.9326549041970621E-2</v>
      </c>
      <c r="H87" s="16">
        <v>6.2819178851132002E-2</v>
      </c>
      <c r="I87" s="16">
        <v>5.3240911448104923E-2</v>
      </c>
      <c r="J87" s="16">
        <v>5.4204803942753538E-2</v>
      </c>
      <c r="K87" s="16">
        <v>5.5651255412707053E-2</v>
      </c>
      <c r="L87" s="16">
        <v>4.9779376813037575E-2</v>
      </c>
      <c r="M87" s="16">
        <v>5.2641891001781911E-2</v>
      </c>
      <c r="N87" s="16">
        <v>4.7528620389416153E-2</v>
      </c>
      <c r="O87" s="16">
        <v>5.3656691721759443E-2</v>
      </c>
      <c r="P87" s="16">
        <v>5.4013972448836066E-2</v>
      </c>
      <c r="Q87" s="16">
        <v>5.3718279381366689E-2</v>
      </c>
      <c r="R87" s="16">
        <v>4.7292357982701906E-2</v>
      </c>
      <c r="S87" s="16">
        <v>4.5973297987489302E-2</v>
      </c>
      <c r="U87" s="16">
        <v>5.3721048519519997E-2</v>
      </c>
      <c r="V87" s="16">
        <v>4.7296599655581723E-2</v>
      </c>
      <c r="W87" s="16">
        <v>4.5971953818940682E-2</v>
      </c>
      <c r="X87" s="16">
        <v>6.2545748747158278E-2</v>
      </c>
      <c r="Y87" s="16">
        <v>5.2849107017138471E-2</v>
      </c>
      <c r="Z87" s="16">
        <v>5.1216418640760153E-2</v>
      </c>
      <c r="AA87" s="16">
        <v>5.3503014417886373E-2</v>
      </c>
      <c r="AB87" s="16">
        <v>4.7526321584761881E-2</v>
      </c>
      <c r="AC87" s="16">
        <v>5.5556197990838142E-2</v>
      </c>
      <c r="AD87" s="16">
        <v>5.1507958498229513E-2</v>
      </c>
      <c r="AE87" s="16">
        <v>5.4074427279726389E-2</v>
      </c>
      <c r="AF87" s="16">
        <v>5.5111944845522648E-2</v>
      </c>
      <c r="AG87" s="16">
        <v>5.576778234960033E-2</v>
      </c>
      <c r="AH87" s="16">
        <v>5.867827850728672E-2</v>
      </c>
      <c r="AI87" s="16">
        <v>5.6781205760847962E-2</v>
      </c>
      <c r="AJ87" s="16">
        <v>5.7271969337302581E-2</v>
      </c>
      <c r="AK87" s="16">
        <v>4.7595749873794148E-2</v>
      </c>
      <c r="AL87" s="16">
        <v>5.5715274648698299E-2</v>
      </c>
      <c r="AM87" s="16">
        <v>5.1225757356135208E-2</v>
      </c>
      <c r="AN87" s="16">
        <v>5.3136635207107229E-2</v>
      </c>
      <c r="AO87" s="16">
        <v>5.1511404920749133E-2</v>
      </c>
      <c r="AP87" s="16">
        <v>4.7550750250602992E-2</v>
      </c>
      <c r="AQ87" s="16">
        <v>5.2711486740324498E-2</v>
      </c>
      <c r="AR87" s="16">
        <v>5.1896171166352506E-2</v>
      </c>
      <c r="AS87" s="16">
        <v>5.1427890317350226E-2</v>
      </c>
      <c r="AT87" s="16">
        <v>4.9330254879694398E-2</v>
      </c>
      <c r="AU87" s="16">
        <v>4.6631312447243924E-2</v>
      </c>
      <c r="AV87" s="16">
        <v>5.6292506052997952E-2</v>
      </c>
      <c r="AW87" s="16">
        <v>5.2853741286433442E-2</v>
      </c>
      <c r="AX87" s="16">
        <v>5.6414754174221156E-2</v>
      </c>
      <c r="AY87" s="16">
        <v>5.3123803621467867E-2</v>
      </c>
      <c r="AZ87" s="16">
        <v>5.423731530375641E-2</v>
      </c>
      <c r="BA87" s="16">
        <v>5.3185039252824647E-2</v>
      </c>
      <c r="BB87" s="16">
        <v>4.8292220193974528E-2</v>
      </c>
      <c r="BC87" s="16">
        <v>5.6407059427520785E-2</v>
      </c>
      <c r="BD87" s="16">
        <v>4.6711326256603763E-2</v>
      </c>
      <c r="BE87" s="16">
        <v>5.1150465244334649E-2</v>
      </c>
      <c r="BF87" s="16">
        <v>5.477951472704664E-2</v>
      </c>
      <c r="BG87" s="16">
        <v>5.4464844353606608E-2</v>
      </c>
      <c r="BH87" s="16">
        <v>5.5473621132270827E-2</v>
      </c>
      <c r="BI87" s="16">
        <v>4.9798319161277214E-2</v>
      </c>
      <c r="BJ87" s="16">
        <v>5.0001555309020479E-2</v>
      </c>
      <c r="BK87" s="16">
        <v>5.5241508977039666E-2</v>
      </c>
      <c r="BL87" s="16">
        <v>5.3322108659096319E-2</v>
      </c>
      <c r="BM87" s="16">
        <v>5.4016320896985735E-2</v>
      </c>
      <c r="BN87" s="16">
        <v>5.669561944201839E-2</v>
      </c>
      <c r="BO87" s="16">
        <v>4.7785654592524006E-2</v>
      </c>
      <c r="BP87" s="16">
        <v>5.1800254942120087E-2</v>
      </c>
      <c r="BQ87" s="16">
        <v>5.8893399525651119E-2</v>
      </c>
      <c r="BR87" s="16">
        <v>5.206486694831744E-2</v>
      </c>
      <c r="BS87" s="16">
        <v>5.8432008028469262E-2</v>
      </c>
      <c r="BT87" s="16">
        <v>5.1287597467688524E-2</v>
      </c>
      <c r="BU87" s="16">
        <v>5.0844258686617655E-2</v>
      </c>
      <c r="BV87" s="16">
        <v>4.6755337955002203E-2</v>
      </c>
      <c r="BW87" s="16">
        <v>5.3533964335825072E-2</v>
      </c>
      <c r="BX87" s="16">
        <v>5.0064958820779409E-2</v>
      </c>
      <c r="BY87" s="16">
        <v>5.2417670193605881E-2</v>
      </c>
      <c r="BZ87" s="16">
        <v>5.4770268929173534E-2</v>
      </c>
      <c r="CA87" s="16">
        <v>5.0064958820779409E-2</v>
      </c>
      <c r="CB87" s="16">
        <v>5.2417670193605881E-2</v>
      </c>
      <c r="CC87" s="16">
        <v>5.4770268929173534E-2</v>
      </c>
    </row>
    <row r="88" spans="1:82" x14ac:dyDescent="0.3">
      <c r="A88" s="14" t="s">
        <v>103</v>
      </c>
      <c r="B88" s="16">
        <v>1.3660353267283236E-2</v>
      </c>
      <c r="C88" s="16">
        <v>1.1548271204316689E-2</v>
      </c>
      <c r="D88" s="16">
        <v>1.3455346611314327E-2</v>
      </c>
      <c r="E88" s="16">
        <v>1.5529420484610333E-2</v>
      </c>
      <c r="F88" s="16">
        <v>1.5083467814314473E-2</v>
      </c>
      <c r="G88" s="16">
        <v>1.2932034128489622E-2</v>
      </c>
      <c r="H88" s="16">
        <v>1.4003917371082216E-2</v>
      </c>
      <c r="I88" s="16">
        <v>1.1270037649505455E-2</v>
      </c>
      <c r="J88" s="16">
        <v>1.07181890551075E-2</v>
      </c>
      <c r="K88" s="16">
        <v>1.3847189784576018E-2</v>
      </c>
      <c r="L88" s="16">
        <v>1.225100118724818E-2</v>
      </c>
      <c r="M88" s="16">
        <v>9.1839939308886644E-3</v>
      </c>
      <c r="N88" s="16">
        <v>1.0815163365804103E-2</v>
      </c>
      <c r="O88" s="16">
        <v>1.1535769581958703E-2</v>
      </c>
      <c r="P88" s="16">
        <v>1.3777459883869206E-2</v>
      </c>
      <c r="Q88" s="16">
        <v>1.2944161538886693E-2</v>
      </c>
      <c r="R88" s="16">
        <v>8.7754395834891835E-3</v>
      </c>
      <c r="S88" s="16">
        <v>1.1529021946481928E-2</v>
      </c>
      <c r="U88" s="16">
        <v>1.2944828800980577E-2</v>
      </c>
      <c r="V88" s="16">
        <v>8.7762266566163757E-3</v>
      </c>
      <c r="W88" s="16">
        <v>1.1528684860621764E-2</v>
      </c>
      <c r="X88" s="16">
        <v>2.0875334131276787E-2</v>
      </c>
      <c r="Y88" s="16">
        <v>1.425309203010265E-2</v>
      </c>
      <c r="Z88" s="16">
        <v>1.2035400284723176E-2</v>
      </c>
      <c r="AA88" s="16">
        <v>1.5122759730156752E-2</v>
      </c>
      <c r="AB88" s="16">
        <v>1.3237255888463625E-2</v>
      </c>
      <c r="AC88" s="16">
        <v>1.0162658087501374E-2</v>
      </c>
      <c r="AD88" s="16">
        <v>1.2344800665946161E-2</v>
      </c>
      <c r="AE88" s="16">
        <v>1.1028118698176883E-2</v>
      </c>
      <c r="AF88" s="16">
        <v>1.199450346846972E-2</v>
      </c>
      <c r="AG88" s="16">
        <v>1.0857279595924847E-2</v>
      </c>
      <c r="AH88" s="16">
        <v>1.467771193804062E-2</v>
      </c>
      <c r="AI88" s="16">
        <v>1.3707989590539758E-2</v>
      </c>
      <c r="AJ88" s="16">
        <v>1.1497548367480855E-2</v>
      </c>
      <c r="AK88" s="16">
        <v>1.1211128568339973E-2</v>
      </c>
      <c r="AL88" s="16">
        <v>1.3763986798792384E-2</v>
      </c>
      <c r="AM88" s="16">
        <v>1.1976887588978942E-2</v>
      </c>
      <c r="AN88" s="16">
        <v>1.537392718809019E-2</v>
      </c>
      <c r="AO88" s="16">
        <v>1.4270700434543754E-2</v>
      </c>
      <c r="AP88" s="16">
        <v>1.5974540061559597E-2</v>
      </c>
      <c r="AQ88" s="16">
        <v>1.2421114324111754E-2</v>
      </c>
      <c r="AR88" s="16">
        <v>1.1188494555280945E-2</v>
      </c>
      <c r="AS88" s="16">
        <v>1.4168773955909162E-2</v>
      </c>
      <c r="AT88" s="16">
        <v>1.6096934218769558E-2</v>
      </c>
      <c r="AU88" s="16">
        <v>1.0415922950700859E-2</v>
      </c>
      <c r="AV88" s="16">
        <v>1.3260094734416842E-2</v>
      </c>
      <c r="AW88" s="16">
        <v>1.4030049118562536E-2</v>
      </c>
      <c r="AX88" s="16">
        <v>1.5726850067566963E-2</v>
      </c>
      <c r="AY88" s="16">
        <v>1.3490639092702516E-2</v>
      </c>
      <c r="AZ88" s="16">
        <v>1.3304975371803392E-2</v>
      </c>
      <c r="BA88" s="16">
        <v>1.6895990023685793E-2</v>
      </c>
      <c r="BB88" s="16">
        <v>1.2353410458846107E-2</v>
      </c>
      <c r="BC88" s="16">
        <v>1.3700656430722715E-2</v>
      </c>
      <c r="BD88" s="16">
        <v>1.1787229506421979E-2</v>
      </c>
      <c r="BE88" s="16">
        <v>1.4278000586569257E-2</v>
      </c>
      <c r="BF88" s="16">
        <v>7.7181801211966246E-3</v>
      </c>
      <c r="BG88" s="16">
        <v>7.767696383100201E-3</v>
      </c>
      <c r="BH88" s="16">
        <v>9.8562579138077849E-3</v>
      </c>
      <c r="BI88" s="16">
        <v>1.0512529246041747E-2</v>
      </c>
      <c r="BJ88" s="16">
        <v>7.7152118644921832E-3</v>
      </c>
      <c r="BK88" s="16">
        <v>1.6263485812229039E-2</v>
      </c>
      <c r="BL88" s="16">
        <v>1.9342855173829887E-2</v>
      </c>
      <c r="BM88" s="16">
        <v>1.3037348679019968E-2</v>
      </c>
      <c r="BN88" s="16">
        <v>1.2210045157234088E-2</v>
      </c>
      <c r="BO88" s="16">
        <v>9.721623573353615E-3</v>
      </c>
      <c r="BP88" s="16">
        <v>9.6725251468158229E-3</v>
      </c>
      <c r="BQ88" s="16">
        <v>6.8355909049097876E-3</v>
      </c>
      <c r="BR88" s="16">
        <v>9.2938580118357619E-3</v>
      </c>
      <c r="BS88" s="16">
        <v>1.1001964694691987E-2</v>
      </c>
      <c r="BT88" s="16">
        <v>1.3509549774157277E-2</v>
      </c>
      <c r="BU88" s="16">
        <v>1.1997381771062091E-2</v>
      </c>
      <c r="BV88" s="16">
        <v>1.430850429228007E-2</v>
      </c>
      <c r="BW88" s="16">
        <v>1.6285265901412431E-2</v>
      </c>
      <c r="BX88" s="16">
        <v>1.1141906764095022E-2</v>
      </c>
      <c r="BY88" s="16">
        <v>1.4306761094310906E-2</v>
      </c>
      <c r="BZ88" s="16">
        <v>1.0903615871937515E-2</v>
      </c>
      <c r="CA88" s="16">
        <v>1.1141906764095022E-2</v>
      </c>
      <c r="CB88" s="16">
        <v>1.4306761094310906E-2</v>
      </c>
      <c r="CC88" s="16">
        <v>1.0903615871937515E-2</v>
      </c>
    </row>
    <row r="89" spans="1:82" x14ac:dyDescent="0.3">
      <c r="A89" s="14" t="s">
        <v>104</v>
      </c>
      <c r="B89" s="16"/>
      <c r="C89" s="16"/>
      <c r="D89" s="16"/>
      <c r="E89" s="16"/>
      <c r="F89" s="16"/>
      <c r="G89" s="16"/>
      <c r="H89" s="16"/>
      <c r="I89" s="16"/>
      <c r="J89" s="16"/>
      <c r="K89" s="16"/>
      <c r="L89" s="16"/>
      <c r="M89" s="16"/>
      <c r="N89" s="16"/>
      <c r="O89" s="16"/>
      <c r="P89" s="16"/>
      <c r="Q89" s="16"/>
      <c r="R89" s="16"/>
      <c r="S89" s="16">
        <v>5.1430171906277208E-3</v>
      </c>
      <c r="U89" s="16"/>
      <c r="V89" s="16"/>
      <c r="W89" s="16">
        <v>5.1428668189499151E-3</v>
      </c>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v>4.8881464586597277E-3</v>
      </c>
      <c r="BP89" s="16"/>
      <c r="BQ89" s="16"/>
      <c r="BR89" s="16"/>
      <c r="BS89" s="16"/>
      <c r="BT89" s="16"/>
      <c r="BU89" s="16"/>
      <c r="BV89" s="16"/>
      <c r="BW89" s="16"/>
      <c r="BX89" s="16"/>
      <c r="BY89" s="16"/>
      <c r="BZ89" s="16"/>
      <c r="CA89" s="16"/>
      <c r="CB89" s="16"/>
      <c r="CC89" s="16"/>
    </row>
    <row r="90" spans="1:82" x14ac:dyDescent="0.3">
      <c r="A90" s="14" t="s">
        <v>106</v>
      </c>
      <c r="B90" s="16"/>
      <c r="C90" s="16"/>
      <c r="D90" s="16"/>
      <c r="E90" s="16"/>
      <c r="F90" s="16"/>
      <c r="G90" s="16"/>
      <c r="H90" s="16"/>
      <c r="I90" s="16"/>
      <c r="J90" s="16"/>
      <c r="K90" s="16"/>
      <c r="L90" s="16"/>
      <c r="M90" s="16"/>
      <c r="N90" s="16"/>
      <c r="O90" s="16"/>
      <c r="P90" s="16"/>
      <c r="Q90" s="16"/>
      <c r="R90" s="16"/>
      <c r="S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row>
    <row r="91" spans="1:82" x14ac:dyDescent="0.3">
      <c r="A91" s="14" t="s">
        <v>107</v>
      </c>
      <c r="B91" s="16"/>
      <c r="C91" s="16"/>
      <c r="D91" s="16"/>
      <c r="E91" s="16"/>
      <c r="F91" s="16"/>
      <c r="G91" s="16"/>
      <c r="H91" s="16"/>
      <c r="I91" s="16"/>
      <c r="J91" s="16"/>
      <c r="K91" s="16"/>
      <c r="L91" s="16"/>
      <c r="M91" s="16"/>
      <c r="N91" s="16"/>
      <c r="O91" s="16"/>
      <c r="P91" s="16"/>
      <c r="Q91" s="16"/>
      <c r="R91" s="16"/>
      <c r="S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v>3.3674378068280692E-3</v>
      </c>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row>
    <row r="92" spans="1:82" x14ac:dyDescent="0.3">
      <c r="A92" s="14" t="s">
        <v>9</v>
      </c>
      <c r="B92" s="16">
        <f t="shared" ref="B92:S92" si="11">SUM(B74:B91)</f>
        <v>7.9351830184967902</v>
      </c>
      <c r="C92" s="16">
        <f t="shared" si="11"/>
        <v>7.9305168028721829</v>
      </c>
      <c r="D92" s="16">
        <f t="shared" si="11"/>
        <v>7.9399276522912166</v>
      </c>
      <c r="E92" s="16">
        <f t="shared" si="11"/>
        <v>7.9513151077780373</v>
      </c>
      <c r="F92" s="16">
        <f t="shared" si="11"/>
        <v>7.9282996672749704</v>
      </c>
      <c r="G92" s="16">
        <f t="shared" si="11"/>
        <v>7.9233214703065151</v>
      </c>
      <c r="H92" s="16">
        <f t="shared" si="11"/>
        <v>7.9276899993735181</v>
      </c>
      <c r="I92" s="16">
        <f t="shared" si="11"/>
        <v>7.9244257204007047</v>
      </c>
      <c r="J92" s="16">
        <f t="shared" si="11"/>
        <v>7.9321032769969007</v>
      </c>
      <c r="K92" s="16">
        <f t="shared" si="11"/>
        <v>7.9360529648746017</v>
      </c>
      <c r="L92" s="16">
        <f t="shared" si="11"/>
        <v>7.9091408620022756</v>
      </c>
      <c r="M92" s="16">
        <f t="shared" si="11"/>
        <v>7.9296844612560777</v>
      </c>
      <c r="N92" s="16">
        <f t="shared" si="11"/>
        <v>7.9201408498352572</v>
      </c>
      <c r="O92" s="16">
        <f t="shared" si="11"/>
        <v>7.9292771871907473</v>
      </c>
      <c r="P92" s="16">
        <f t="shared" si="11"/>
        <v>7.9105810923712836</v>
      </c>
      <c r="Q92" s="16">
        <f t="shared" si="11"/>
        <v>7.9318919959156178</v>
      </c>
      <c r="R92" s="16">
        <f t="shared" si="11"/>
        <v>7.9124835089447441</v>
      </c>
      <c r="S92" s="16">
        <f t="shared" si="11"/>
        <v>7.9141124550675004</v>
      </c>
      <c r="U92" s="16">
        <f t="shared" ref="U92:BN92" si="12">SUM(U74:U91)</f>
        <v>7.9323008791674043</v>
      </c>
      <c r="V92" s="16">
        <f t="shared" si="12"/>
        <v>7.9131931831530835</v>
      </c>
      <c r="W92" s="16">
        <f t="shared" si="12"/>
        <v>7.9138810620302804</v>
      </c>
      <c r="X92" s="16">
        <f t="shared" si="12"/>
        <v>7.9320954361850182</v>
      </c>
      <c r="Y92" s="16">
        <f t="shared" si="12"/>
        <v>7.923632037803058</v>
      </c>
      <c r="Z92" s="16">
        <f t="shared" si="12"/>
        <v>7.9182764684748568</v>
      </c>
      <c r="AA92" s="16">
        <f t="shared" si="12"/>
        <v>7.9327788650043605</v>
      </c>
      <c r="AB92" s="16">
        <f t="shared" si="12"/>
        <v>7.93037299154759</v>
      </c>
      <c r="AC92" s="16">
        <f t="shared" si="12"/>
        <v>7.9370223308877321</v>
      </c>
      <c r="AD92" s="16">
        <f t="shared" si="12"/>
        <v>7.9238954191570681</v>
      </c>
      <c r="AE92" s="16">
        <f t="shared" si="12"/>
        <v>7.9219192599369332</v>
      </c>
      <c r="AF92" s="16">
        <f t="shared" si="12"/>
        <v>7.943701766659486</v>
      </c>
      <c r="AG92" s="16">
        <f t="shared" si="12"/>
        <v>7.9298319044470205</v>
      </c>
      <c r="AH92" s="16">
        <f t="shared" si="12"/>
        <v>7.92820481381482</v>
      </c>
      <c r="AI92" s="16">
        <f t="shared" si="12"/>
        <v>7.9394596959158141</v>
      </c>
      <c r="AJ92" s="16">
        <f t="shared" si="12"/>
        <v>7.9391937724281476</v>
      </c>
      <c r="AK92" s="16">
        <f t="shared" si="12"/>
        <v>7.9434477155533036</v>
      </c>
      <c r="AL92" s="16">
        <f t="shared" si="12"/>
        <v>7.922610282043137</v>
      </c>
      <c r="AM92" s="16">
        <f t="shared" si="12"/>
        <v>7.9283093327840488</v>
      </c>
      <c r="AN92" s="16">
        <f t="shared" si="12"/>
        <v>7.9374754875834084</v>
      </c>
      <c r="AO92" s="16">
        <f t="shared" si="12"/>
        <v>7.9363354233576304</v>
      </c>
      <c r="AP92" s="16">
        <f t="shared" si="12"/>
        <v>7.9141142670509819</v>
      </c>
      <c r="AQ92" s="16">
        <f t="shared" si="12"/>
        <v>7.9232393015462383</v>
      </c>
      <c r="AR92" s="16">
        <f t="shared" si="12"/>
        <v>7.918491914630545</v>
      </c>
      <c r="AS92" s="16">
        <f t="shared" si="12"/>
        <v>7.907329980410255</v>
      </c>
      <c r="AT92" s="16">
        <f t="shared" si="12"/>
        <v>7.9177074393882725</v>
      </c>
      <c r="AU92" s="16">
        <f t="shared" si="12"/>
        <v>7.921017708483908</v>
      </c>
      <c r="AV92" s="16">
        <f t="shared" si="12"/>
        <v>7.929932118373026</v>
      </c>
      <c r="AW92" s="16">
        <f t="shared" si="12"/>
        <v>7.9202142472816028</v>
      </c>
      <c r="AX92" s="16">
        <f t="shared" si="12"/>
        <v>7.923494016936286</v>
      </c>
      <c r="AY92" s="16">
        <f t="shared" si="12"/>
        <v>7.9243066716276331</v>
      </c>
      <c r="AZ92" s="16">
        <f t="shared" si="12"/>
        <v>7.9138036331004047</v>
      </c>
      <c r="BA92" s="16">
        <f t="shared" si="12"/>
        <v>7.9244709628385426</v>
      </c>
      <c r="BB92" s="16">
        <f t="shared" si="12"/>
        <v>7.9255460428231705</v>
      </c>
      <c r="BC92" s="16">
        <f t="shared" si="12"/>
        <v>7.9168352452539521</v>
      </c>
      <c r="BD92" s="16">
        <f t="shared" si="12"/>
        <v>7.9291234441147527</v>
      </c>
      <c r="BE92" s="16">
        <f t="shared" si="12"/>
        <v>7.9328083068100721</v>
      </c>
      <c r="BF92" s="16">
        <f t="shared" si="12"/>
        <v>7.9130035164583994</v>
      </c>
      <c r="BG92" s="16">
        <f t="shared" si="12"/>
        <v>7.9111894521607571</v>
      </c>
      <c r="BH92" s="16">
        <f t="shared" si="12"/>
        <v>7.9180694211803013</v>
      </c>
      <c r="BI92" s="16">
        <f t="shared" si="12"/>
        <v>7.9156562723333055</v>
      </c>
      <c r="BJ92" s="16">
        <f t="shared" si="12"/>
        <v>7.9212229269526402</v>
      </c>
      <c r="BK92" s="16">
        <f t="shared" si="12"/>
        <v>7.9168297950074651</v>
      </c>
      <c r="BL92" s="16">
        <f t="shared" si="12"/>
        <v>7.9186508281401684</v>
      </c>
      <c r="BM92" s="16">
        <f t="shared" si="12"/>
        <v>7.9254368725241928</v>
      </c>
      <c r="BN92" s="16">
        <f t="shared" si="12"/>
        <v>7.9241007885017432</v>
      </c>
      <c r="BO92" s="16">
        <f t="shared" ref="BO92:CC92" si="13">SUM(BO74:BO91)</f>
        <v>7.9344012445425731</v>
      </c>
      <c r="BP92" s="16">
        <f t="shared" si="13"/>
        <v>7.9230638736651189</v>
      </c>
      <c r="BQ92" s="16">
        <f t="shared" si="13"/>
        <v>7.9292253236204377</v>
      </c>
      <c r="BR92" s="16">
        <f t="shared" si="13"/>
        <v>7.9342888625063965</v>
      </c>
      <c r="BS92" s="16">
        <f t="shared" si="13"/>
        <v>7.9432135348545208</v>
      </c>
      <c r="BT92" s="16">
        <f t="shared" si="13"/>
        <v>7.9345287614858666</v>
      </c>
      <c r="BU92" s="16">
        <f t="shared" si="13"/>
        <v>7.9318163383544364</v>
      </c>
      <c r="BV92" s="16">
        <f t="shared" si="13"/>
        <v>7.9041529524954237</v>
      </c>
      <c r="BW92" s="16">
        <f t="shared" si="13"/>
        <v>7.9388068169579178</v>
      </c>
      <c r="BX92" s="16">
        <f t="shared" si="13"/>
        <v>7.9208527194809815</v>
      </c>
      <c r="BY92" s="16">
        <f t="shared" si="13"/>
        <v>7.927518273322967</v>
      </c>
      <c r="BZ92" s="16">
        <f t="shared" si="13"/>
        <v>7.9273127278921836</v>
      </c>
      <c r="CA92" s="16">
        <f t="shared" si="13"/>
        <v>7.9208527194809815</v>
      </c>
      <c r="CB92" s="16">
        <f t="shared" si="13"/>
        <v>7.927518273322967</v>
      </c>
      <c r="CC92" s="16">
        <f t="shared" si="13"/>
        <v>7.9273127278921836</v>
      </c>
    </row>
    <row r="93" spans="1:82" x14ac:dyDescent="0.3">
      <c r="B93" s="16"/>
      <c r="C93" s="16"/>
      <c r="D93" s="16"/>
      <c r="E93" s="16"/>
      <c r="F93" s="16"/>
      <c r="G93" s="16"/>
      <c r="H93" s="16"/>
      <c r="I93" s="16"/>
      <c r="J93" s="16"/>
      <c r="K93" s="16"/>
      <c r="L93" s="16"/>
      <c r="M93" s="16"/>
      <c r="N93" s="16"/>
      <c r="O93" s="16"/>
      <c r="P93" s="16"/>
      <c r="Q93" s="16"/>
      <c r="R93" s="16"/>
      <c r="S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row>
    <row r="94" spans="1:82" x14ac:dyDescent="0.3">
      <c r="A94" s="28" t="s">
        <v>120</v>
      </c>
      <c r="B94" s="16">
        <v>3.0643664021863501</v>
      </c>
      <c r="C94" s="16">
        <v>3.0723051534575356</v>
      </c>
      <c r="D94" s="16">
        <v>3.0750992492470943</v>
      </c>
      <c r="E94" s="16">
        <v>3.074447331660449</v>
      </c>
      <c r="F94" s="16">
        <v>3.0517782588906193</v>
      </c>
      <c r="G94" s="16">
        <v>3.0673901861650203</v>
      </c>
      <c r="H94" s="16">
        <v>3.0722030820596848</v>
      </c>
      <c r="I94" s="16">
        <v>3.062325058081675</v>
      </c>
      <c r="J94" s="16">
        <v>3.0580086815417982</v>
      </c>
      <c r="K94" s="16">
        <v>3.0848121765170813</v>
      </c>
      <c r="L94" s="16">
        <v>3.143466702077379</v>
      </c>
      <c r="M94" s="16">
        <v>3.1620808589532206</v>
      </c>
      <c r="N94" s="16">
        <v>3.148680209092372</v>
      </c>
      <c r="O94" s="16">
        <v>3.1758761933720696</v>
      </c>
      <c r="P94" s="16">
        <v>3.1603320320802224</v>
      </c>
      <c r="Q94" s="16">
        <v>3.1713329777978001</v>
      </c>
      <c r="R94" s="16">
        <v>3.1469329935559727</v>
      </c>
      <c r="S94" s="16">
        <v>3.1472890322380387</v>
      </c>
      <c r="U94" s="16">
        <v>3.1714964577016014</v>
      </c>
      <c r="V94" s="16">
        <v>3.1472152433930027</v>
      </c>
      <c r="W94" s="16">
        <v>3.1471970117149151</v>
      </c>
      <c r="X94" s="16">
        <v>3.155829442811334</v>
      </c>
      <c r="Y94" s="16">
        <v>3.1386157023495551</v>
      </c>
      <c r="Z94" s="16">
        <v>3.1138416525861108</v>
      </c>
      <c r="AA94" s="16">
        <v>3.1410702099442451</v>
      </c>
      <c r="AB94" s="16">
        <v>3.1270285238705875</v>
      </c>
      <c r="AC94" s="16">
        <v>3.0702541310958469</v>
      </c>
      <c r="AD94" s="16">
        <v>3.058702480069543</v>
      </c>
      <c r="AE94" s="16">
        <v>3.03836238038833</v>
      </c>
      <c r="AF94" s="16">
        <v>3.0732664891790047</v>
      </c>
      <c r="AG94" s="16">
        <v>3.0602448727311109</v>
      </c>
      <c r="AH94" s="16">
        <v>3.0679021359013374</v>
      </c>
      <c r="AI94" s="16">
        <v>3.0654755695053937</v>
      </c>
      <c r="AJ94" s="16">
        <v>3.074035871261362</v>
      </c>
      <c r="AK94" s="16">
        <v>3.0746559469726296</v>
      </c>
      <c r="AL94" s="16">
        <v>3.0866158479444765</v>
      </c>
      <c r="AM94" s="16">
        <v>3.087625049932857</v>
      </c>
      <c r="AN94" s="16">
        <v>3.0882315049712572</v>
      </c>
      <c r="AO94" s="16">
        <v>3.1498429948394513</v>
      </c>
      <c r="AP94" s="16">
        <v>3.1613821111306613</v>
      </c>
      <c r="AQ94" s="16">
        <v>3.1418530969421727</v>
      </c>
      <c r="AR94" s="16">
        <v>3.1330687042175263</v>
      </c>
      <c r="AS94" s="16">
        <v>3.128877948031735</v>
      </c>
      <c r="AT94" s="16">
        <v>3.1482951695563104</v>
      </c>
      <c r="AU94" s="16">
        <v>3.1547841481504704</v>
      </c>
      <c r="AV94" s="16">
        <v>3.0547625229562647</v>
      </c>
      <c r="AW94" s="16">
        <v>3.0525085944996149</v>
      </c>
      <c r="AX94" s="16">
        <v>3.0606483224931003</v>
      </c>
      <c r="AY94" s="16">
        <v>3.0377776798647762</v>
      </c>
      <c r="AZ94" s="16">
        <v>3.0223030207689994</v>
      </c>
      <c r="BA94" s="16">
        <v>3.0310286976084186</v>
      </c>
      <c r="BB94" s="16">
        <v>3.0295966125089575</v>
      </c>
      <c r="BC94" s="16">
        <v>3.0125446665881763</v>
      </c>
      <c r="BD94" s="16">
        <v>3.0325014843436273</v>
      </c>
      <c r="BE94" s="16">
        <v>3.035799451077009</v>
      </c>
      <c r="BF94" s="16">
        <v>3.1340220259999225</v>
      </c>
      <c r="BG94" s="16">
        <v>3.1627645816506824</v>
      </c>
      <c r="BH94" s="16">
        <v>3.1534260879649989</v>
      </c>
      <c r="BI94" s="16">
        <v>3.1374378511796186</v>
      </c>
      <c r="BJ94" s="16">
        <v>3.1474642843685308</v>
      </c>
      <c r="BK94" s="16">
        <v>3.154379801231213</v>
      </c>
      <c r="BL94" s="16">
        <v>3.1458948580800983</v>
      </c>
      <c r="BM94" s="16">
        <v>3.1459007883505636</v>
      </c>
      <c r="BN94" s="16">
        <v>3.1441912367761193</v>
      </c>
      <c r="BO94" s="16">
        <v>3.1251289513102618</v>
      </c>
      <c r="BP94" s="16">
        <v>3.1490102226931476</v>
      </c>
      <c r="BQ94" s="16">
        <v>3.1308683170664318</v>
      </c>
      <c r="BR94" s="16">
        <v>3.1520438098721955</v>
      </c>
      <c r="BS94" s="16">
        <v>3.1794697446787801</v>
      </c>
      <c r="BT94" s="16">
        <v>3.1541601879756223</v>
      </c>
      <c r="BU94" s="16">
        <v>3.1708691335107426</v>
      </c>
      <c r="BV94" s="16">
        <v>3.121178730742951</v>
      </c>
      <c r="BW94" s="16">
        <v>3.1590032975361746</v>
      </c>
      <c r="BX94" s="16">
        <v>3.1452531756245525</v>
      </c>
      <c r="BY94" s="16">
        <v>3.1535384610344956</v>
      </c>
      <c r="BZ94" s="16">
        <v>3.1540601872994309</v>
      </c>
      <c r="CA94" s="16">
        <v>3.1452531756245525</v>
      </c>
      <c r="CB94" s="16">
        <v>3.1535384610344956</v>
      </c>
      <c r="CC94" s="16">
        <v>3.1540601872994309</v>
      </c>
      <c r="CD94" s="16"/>
    </row>
    <row r="95" spans="1:82" x14ac:dyDescent="0.3">
      <c r="A95" s="28" t="s">
        <v>126</v>
      </c>
      <c r="B95" s="16">
        <f t="shared" ref="B95:S95" si="14">2*B76</f>
        <v>0.30745689875794763</v>
      </c>
      <c r="C95" s="16">
        <f t="shared" si="14"/>
        <v>0.30395446359709105</v>
      </c>
      <c r="D95" s="16">
        <f t="shared" si="14"/>
        <v>0.30304996062106149</v>
      </c>
      <c r="E95" s="16">
        <f t="shared" si="14"/>
        <v>0.31189360092550106</v>
      </c>
      <c r="F95" s="16">
        <f t="shared" si="14"/>
        <v>0.30994173398828578</v>
      </c>
      <c r="G95" s="16">
        <f t="shared" si="14"/>
        <v>0.30119705237858102</v>
      </c>
      <c r="H95" s="16">
        <f t="shared" si="14"/>
        <v>0.30075390144110103</v>
      </c>
      <c r="I95" s="16">
        <f t="shared" si="14"/>
        <v>0.31452715566636408</v>
      </c>
      <c r="J95" s="16">
        <f t="shared" si="14"/>
        <v>0.30950720804957166</v>
      </c>
      <c r="K95" s="16">
        <f t="shared" si="14"/>
        <v>0.29895876324420562</v>
      </c>
      <c r="L95" s="16">
        <f t="shared" si="14"/>
        <v>0.29394639094340513</v>
      </c>
      <c r="M95" s="16">
        <f t="shared" si="14"/>
        <v>0.31573573827957402</v>
      </c>
      <c r="N95" s="16">
        <f t="shared" si="14"/>
        <v>0.29993240212562933</v>
      </c>
      <c r="O95" s="16">
        <f t="shared" si="14"/>
        <v>0.29810963445842242</v>
      </c>
      <c r="P95" s="16">
        <f t="shared" si="14"/>
        <v>0.2842684377047317</v>
      </c>
      <c r="Q95" s="16">
        <f t="shared" si="14"/>
        <v>0.29261569087175421</v>
      </c>
      <c r="R95" s="16">
        <f t="shared" si="14"/>
        <v>0.28677014806167822</v>
      </c>
      <c r="S95" s="16">
        <f t="shared" si="14"/>
        <v>0.2948210705050297</v>
      </c>
      <c r="U95" s="16">
        <f t="shared" ref="U95:AH95" si="15">2*U76</f>
        <v>0.29263077499736617</v>
      </c>
      <c r="V95" s="16">
        <f t="shared" si="15"/>
        <v>0.28679586860536982</v>
      </c>
      <c r="W95" s="16">
        <f t="shared" si="15"/>
        <v>0.29481245051847682</v>
      </c>
      <c r="X95" s="16">
        <f t="shared" si="15"/>
        <v>0.2910440675998982</v>
      </c>
      <c r="Y95" s="16">
        <f t="shared" si="15"/>
        <v>0.29327743706895748</v>
      </c>
      <c r="Z95" s="16">
        <f t="shared" si="15"/>
        <v>0.298831426246702</v>
      </c>
      <c r="AA95" s="16">
        <f t="shared" si="15"/>
        <v>0.29137813525839706</v>
      </c>
      <c r="AB95" s="16">
        <f t="shared" si="15"/>
        <v>0.29474291373842948</v>
      </c>
      <c r="AC95" s="16">
        <f t="shared" si="15"/>
        <v>0.3113454135260077</v>
      </c>
      <c r="AD95" s="16">
        <f t="shared" si="15"/>
        <v>0.30798369101472772</v>
      </c>
      <c r="AE95" s="16">
        <f t="shared" si="15"/>
        <v>0.31033622269449512</v>
      </c>
      <c r="AF95" s="16">
        <f t="shared" si="15"/>
        <v>0.3038130410214524</v>
      </c>
      <c r="AG95" s="16">
        <f t="shared" si="15"/>
        <v>0.31424682346780203</v>
      </c>
      <c r="AH95" s="16">
        <f t="shared" si="15"/>
        <v>0.30034850433232074</v>
      </c>
      <c r="AI95" s="16">
        <f t="shared" ref="AI95:BN95" si="16">2*AI76</f>
        <v>0.29583206790189603</v>
      </c>
      <c r="AJ95" s="16">
        <f t="shared" si="16"/>
        <v>0.30116410207652933</v>
      </c>
      <c r="AK95" s="16">
        <f t="shared" si="16"/>
        <v>0.30172649849524735</v>
      </c>
      <c r="AL95" s="16">
        <f t="shared" si="16"/>
        <v>0.29037560124077022</v>
      </c>
      <c r="AM95" s="16">
        <f t="shared" si="16"/>
        <v>0.28293897727415468</v>
      </c>
      <c r="AN95" s="16">
        <f t="shared" si="16"/>
        <v>0.27930182318441477</v>
      </c>
      <c r="AO95" s="16">
        <f t="shared" si="16"/>
        <v>0.30724387742106241</v>
      </c>
      <c r="AP95" s="16">
        <f t="shared" si="16"/>
        <v>0.28848949005240387</v>
      </c>
      <c r="AQ95" s="16">
        <f t="shared" si="16"/>
        <v>0.32546413475139191</v>
      </c>
      <c r="AR95" s="16">
        <f t="shared" si="16"/>
        <v>0.33360268086874578</v>
      </c>
      <c r="AS95" s="16">
        <f t="shared" si="16"/>
        <v>0.31803242597933018</v>
      </c>
      <c r="AT95" s="16">
        <f t="shared" si="16"/>
        <v>0.29686274793968931</v>
      </c>
      <c r="AU95" s="16">
        <f t="shared" si="16"/>
        <v>0.29218040636400983</v>
      </c>
      <c r="AV95" s="16">
        <f t="shared" si="16"/>
        <v>0.31637001733854614</v>
      </c>
      <c r="AW95" s="16">
        <f t="shared" si="16"/>
        <v>0.30257417878298676</v>
      </c>
      <c r="AX95" s="16">
        <f t="shared" si="16"/>
        <v>0.29926102357466705</v>
      </c>
      <c r="AY95" s="16">
        <f t="shared" si="16"/>
        <v>0.30667992228427088</v>
      </c>
      <c r="AZ95" s="16">
        <f t="shared" si="16"/>
        <v>0.32464505885602035</v>
      </c>
      <c r="BA95" s="16">
        <f t="shared" si="16"/>
        <v>0.30682778511472181</v>
      </c>
      <c r="BB95" s="16">
        <f t="shared" si="16"/>
        <v>0.30124080334091852</v>
      </c>
      <c r="BC95" s="16">
        <f t="shared" si="16"/>
        <v>0.29834027461873375</v>
      </c>
      <c r="BD95" s="16">
        <f t="shared" si="16"/>
        <v>0.30374987717841517</v>
      </c>
      <c r="BE95" s="16">
        <f t="shared" si="16"/>
        <v>0.3081052636160751</v>
      </c>
      <c r="BF95" s="16">
        <f t="shared" si="16"/>
        <v>0.27606761777360672</v>
      </c>
      <c r="BG95" s="16">
        <f t="shared" si="16"/>
        <v>0.28146230186102417</v>
      </c>
      <c r="BH95" s="16">
        <f t="shared" si="16"/>
        <v>0.28841808169023297</v>
      </c>
      <c r="BI95" s="16">
        <f t="shared" si="16"/>
        <v>0.28478264015941335</v>
      </c>
      <c r="BJ95" s="16">
        <f t="shared" si="16"/>
        <v>0.28798538066059604</v>
      </c>
      <c r="BK95" s="16">
        <f t="shared" si="16"/>
        <v>0.30095435453979935</v>
      </c>
      <c r="BL95" s="16">
        <f t="shared" si="16"/>
        <v>0.28206164912402032</v>
      </c>
      <c r="BM95" s="16">
        <f t="shared" si="16"/>
        <v>0.31158482176765978</v>
      </c>
      <c r="BN95" s="16">
        <f t="shared" si="16"/>
        <v>0.31690047102888663</v>
      </c>
      <c r="BO95" s="16">
        <f t="shared" ref="BO95:CC95" si="17">2*BO76</f>
        <v>0.34969056616863126</v>
      </c>
      <c r="BP95" s="16">
        <f t="shared" si="17"/>
        <v>0.31857158513232786</v>
      </c>
      <c r="BQ95" s="16">
        <f t="shared" si="17"/>
        <v>0.33284469551927731</v>
      </c>
      <c r="BR95" s="16">
        <f t="shared" si="17"/>
        <v>0.29904498490110509</v>
      </c>
      <c r="BS95" s="16">
        <f t="shared" si="17"/>
        <v>0.28853735554122756</v>
      </c>
      <c r="BT95" s="16">
        <f t="shared" si="17"/>
        <v>0.28724190874252375</v>
      </c>
      <c r="BU95" s="16">
        <f t="shared" si="17"/>
        <v>0.28500706464617853</v>
      </c>
      <c r="BV95" s="16">
        <f t="shared" si="17"/>
        <v>0.28390776090582348</v>
      </c>
      <c r="BW95" s="16">
        <f t="shared" si="17"/>
        <v>0.28757277921892277</v>
      </c>
      <c r="BX95" s="16">
        <f t="shared" si="17"/>
        <v>0.28064043708172481</v>
      </c>
      <c r="BY95" s="16">
        <f t="shared" si="17"/>
        <v>0.28629835471807946</v>
      </c>
      <c r="BZ95" s="16">
        <f t="shared" si="17"/>
        <v>0.28052542563202199</v>
      </c>
      <c r="CA95" s="16">
        <f t="shared" si="17"/>
        <v>0.28064043708172481</v>
      </c>
      <c r="CB95" s="16">
        <f t="shared" si="17"/>
        <v>0.28629835471807946</v>
      </c>
      <c r="CC95" s="16">
        <f t="shared" si="17"/>
        <v>0.28052542563202199</v>
      </c>
    </row>
    <row r="96" spans="1:82" x14ac:dyDescent="0.3">
      <c r="A96" s="28" t="s">
        <v>127</v>
      </c>
      <c r="B96" s="16">
        <f t="shared" ref="B96:S96" si="18">B78+B77+0.1-B76</f>
        <v>0.67760658499129911</v>
      </c>
      <c r="C96" s="16">
        <f t="shared" si="18"/>
        <v>0.67017902040582256</v>
      </c>
      <c r="D96" s="16">
        <f t="shared" si="18"/>
        <v>0.68055135274603729</v>
      </c>
      <c r="E96" s="16">
        <f t="shared" si="18"/>
        <v>0.67006206988675598</v>
      </c>
      <c r="F96" s="16">
        <f t="shared" si="18"/>
        <v>0.67147798103728606</v>
      </c>
      <c r="G96" s="16">
        <f t="shared" si="18"/>
        <v>0.68171886200616594</v>
      </c>
      <c r="H96" s="16">
        <f t="shared" si="18"/>
        <v>0.66337305219391918</v>
      </c>
      <c r="I96" s="16">
        <f t="shared" si="18"/>
        <v>0.6664883779987042</v>
      </c>
      <c r="J96" s="16">
        <f t="shared" si="18"/>
        <v>0.66319904857441836</v>
      </c>
      <c r="K96" s="16">
        <f t="shared" si="18"/>
        <v>0.69462462883274712</v>
      </c>
      <c r="L96" s="16">
        <f t="shared" si="18"/>
        <v>0.60070028233770478</v>
      </c>
      <c r="M96" s="16">
        <f t="shared" si="18"/>
        <v>0.58816823055498413</v>
      </c>
      <c r="N96" s="16">
        <f t="shared" si="18"/>
        <v>0.60725615880786699</v>
      </c>
      <c r="O96" s="16">
        <f t="shared" si="18"/>
        <v>0.6005952624277997</v>
      </c>
      <c r="P96" s="16">
        <f t="shared" si="18"/>
        <v>0.59872000226700139</v>
      </c>
      <c r="Q96" s="16">
        <f t="shared" si="18"/>
        <v>0.59289065679388164</v>
      </c>
      <c r="R96" s="16">
        <f t="shared" si="18"/>
        <v>0.60768810832396636</v>
      </c>
      <c r="S96" s="16">
        <f t="shared" si="18"/>
        <v>0.60018036430456068</v>
      </c>
      <c r="U96" s="16">
        <f t="shared" ref="U96:AH96" si="19">U78+U77+0.1-U76</f>
        <v>0.59291606494803051</v>
      </c>
      <c r="V96" s="16">
        <f t="shared" si="19"/>
        <v>0.60773364309897726</v>
      </c>
      <c r="W96" s="16">
        <f t="shared" si="19"/>
        <v>0.60016574001733813</v>
      </c>
      <c r="X96" s="16">
        <f t="shared" si="19"/>
        <v>0.61191373523536929</v>
      </c>
      <c r="Y96" s="16">
        <f t="shared" si="19"/>
        <v>0.60956685058653903</v>
      </c>
      <c r="Z96" s="16">
        <f t="shared" si="19"/>
        <v>0.61892091177571296</v>
      </c>
      <c r="AA96" s="16">
        <f t="shared" si="19"/>
        <v>0.61717341726731911</v>
      </c>
      <c r="AB96" s="16">
        <f t="shared" si="19"/>
        <v>0.59954145837856521</v>
      </c>
      <c r="AC96" s="16">
        <f t="shared" si="19"/>
        <v>0.66606803239841594</v>
      </c>
      <c r="AD96" s="16">
        <f t="shared" si="19"/>
        <v>0.66751226090013782</v>
      </c>
      <c r="AE96" s="16">
        <f t="shared" si="19"/>
        <v>0.66895460797528128</v>
      </c>
      <c r="AF96" s="16">
        <f t="shared" si="19"/>
        <v>0.66414193190770909</v>
      </c>
      <c r="AG96" s="16">
        <f t="shared" si="19"/>
        <v>0.65818871781747912</v>
      </c>
      <c r="AH96" s="16">
        <f t="shared" si="19"/>
        <v>0.67370445300383941</v>
      </c>
      <c r="AI96" s="16">
        <f t="shared" ref="AI96:BN96" si="20">AI78+AI77+0.1-AI76</f>
        <v>0.67726460022417978</v>
      </c>
      <c r="AJ96" s="16">
        <f t="shared" si="20"/>
        <v>0.67137931842399823</v>
      </c>
      <c r="AK96" s="16">
        <f t="shared" si="20"/>
        <v>0.66787704841227868</v>
      </c>
      <c r="AL96" s="16">
        <f t="shared" si="20"/>
        <v>0.67904208455612602</v>
      </c>
      <c r="AM96" s="16">
        <f t="shared" si="20"/>
        <v>0.67308173706892971</v>
      </c>
      <c r="AN96" s="16">
        <f t="shared" si="20"/>
        <v>0.67444777007615153</v>
      </c>
      <c r="AO96" s="16">
        <f t="shared" si="20"/>
        <v>0.59969395167476891</v>
      </c>
      <c r="AP96" s="16">
        <f t="shared" si="20"/>
        <v>0.60393399840591644</v>
      </c>
      <c r="AQ96" s="16">
        <f t="shared" si="20"/>
        <v>0.58673259842671288</v>
      </c>
      <c r="AR96" s="16">
        <f t="shared" si="20"/>
        <v>0.58104826637171114</v>
      </c>
      <c r="AS96" s="16">
        <f t="shared" si="20"/>
        <v>0.58906416100422898</v>
      </c>
      <c r="AT96" s="16">
        <f t="shared" si="20"/>
        <v>0.59965496125340445</v>
      </c>
      <c r="AU96" s="16">
        <f t="shared" si="20"/>
        <v>0.6064468153906355</v>
      </c>
      <c r="AV96" s="16">
        <f t="shared" si="20"/>
        <v>0.66630658342111204</v>
      </c>
      <c r="AW96" s="16">
        <f t="shared" si="20"/>
        <v>0.67652520608406663</v>
      </c>
      <c r="AX96" s="16">
        <f t="shared" si="20"/>
        <v>0.68092021769257649</v>
      </c>
      <c r="AY96" s="16">
        <f t="shared" si="20"/>
        <v>0.68861055414197891</v>
      </c>
      <c r="AZ96" s="16">
        <f t="shared" si="20"/>
        <v>0.68932321913829375</v>
      </c>
      <c r="BA96" s="16">
        <f t="shared" si="20"/>
        <v>0.70077515973795823</v>
      </c>
      <c r="BB96" s="16">
        <f t="shared" si="20"/>
        <v>0.7011469676190456</v>
      </c>
      <c r="BC96" s="16">
        <f t="shared" si="20"/>
        <v>0.70326111757349796</v>
      </c>
      <c r="BD96" s="16">
        <f t="shared" si="20"/>
        <v>0.69839842853793388</v>
      </c>
      <c r="BE96" s="16">
        <f t="shared" si="20"/>
        <v>0.69442365766017844</v>
      </c>
      <c r="BF96" s="16">
        <f t="shared" si="20"/>
        <v>0.61946606011112915</v>
      </c>
      <c r="BG96" s="16">
        <f t="shared" si="20"/>
        <v>0.60254589439794204</v>
      </c>
      <c r="BH96" s="16">
        <f t="shared" si="20"/>
        <v>0.60285454769399105</v>
      </c>
      <c r="BI96" s="16">
        <f t="shared" si="20"/>
        <v>0.61148484990364083</v>
      </c>
      <c r="BJ96" s="16">
        <f t="shared" si="20"/>
        <v>0.60527928134466424</v>
      </c>
      <c r="BK96" s="16">
        <f t="shared" si="20"/>
        <v>0.58918507279074994</v>
      </c>
      <c r="BL96" s="16">
        <f t="shared" si="20"/>
        <v>0.59759795211665723</v>
      </c>
      <c r="BM96" s="16">
        <f t="shared" si="20"/>
        <v>0.59564483194190887</v>
      </c>
      <c r="BN96" s="16">
        <f t="shared" si="20"/>
        <v>0.58278800922302909</v>
      </c>
      <c r="BO96" s="16">
        <f t="shared" ref="BO96:CC96" si="21">BO78+BO77+0.1-BO76</f>
        <v>0.56591872956510469</v>
      </c>
      <c r="BP96" s="16">
        <f t="shared" si="21"/>
        <v>0.58017669497801816</v>
      </c>
      <c r="BQ96" s="16">
        <f t="shared" si="21"/>
        <v>0.58419785333989083</v>
      </c>
      <c r="BR96" s="16">
        <f t="shared" si="21"/>
        <v>0.60419402167495884</v>
      </c>
      <c r="BS96" s="16">
        <f t="shared" si="21"/>
        <v>0.60456184711226701</v>
      </c>
      <c r="BT96" s="16">
        <f t="shared" si="21"/>
        <v>0.61025149286492253</v>
      </c>
      <c r="BU96" s="16">
        <f t="shared" si="21"/>
        <v>0.61466301034158777</v>
      </c>
      <c r="BV96" s="16">
        <f t="shared" si="21"/>
        <v>0.61168463940142326</v>
      </c>
      <c r="BW96" s="16">
        <f t="shared" si="21"/>
        <v>0.61936960502376648</v>
      </c>
      <c r="BX96" s="16">
        <f t="shared" si="21"/>
        <v>0.61517897365816465</v>
      </c>
      <c r="BY96" s="16">
        <f t="shared" si="21"/>
        <v>0.61674288585202708</v>
      </c>
      <c r="BZ96" s="16">
        <f t="shared" si="21"/>
        <v>0.6169336993632506</v>
      </c>
      <c r="CA96" s="16">
        <f t="shared" si="21"/>
        <v>0.61517897365816465</v>
      </c>
      <c r="CB96" s="16">
        <f t="shared" si="21"/>
        <v>0.61674288585202708</v>
      </c>
      <c r="CC96" s="16">
        <f t="shared" si="21"/>
        <v>0.6169336993632506</v>
      </c>
    </row>
    <row r="97" spans="1:84" x14ac:dyDescent="0.3">
      <c r="A97" s="28" t="s">
        <v>128</v>
      </c>
      <c r="B97" s="16">
        <f t="shared" ref="B97:S97" si="22">SUM(B94:B96)+B81</f>
        <v>4.1248869308664231</v>
      </c>
      <c r="C97" s="16">
        <f t="shared" si="22"/>
        <v>4.1254901098446082</v>
      </c>
      <c r="D97" s="16">
        <f t="shared" si="22"/>
        <v>4.1420925337279577</v>
      </c>
      <c r="E97" s="16">
        <f t="shared" si="22"/>
        <v>4.1364708545093478</v>
      </c>
      <c r="F97" s="16">
        <f t="shared" si="22"/>
        <v>4.109620256600099</v>
      </c>
      <c r="G97" s="16">
        <f t="shared" si="22"/>
        <v>4.1240388178397485</v>
      </c>
      <c r="H97" s="16">
        <f t="shared" si="22"/>
        <v>4.1136116989913765</v>
      </c>
      <c r="I97" s="16">
        <f t="shared" si="22"/>
        <v>4.1175570934745664</v>
      </c>
      <c r="J97" s="16">
        <f t="shared" si="22"/>
        <v>4.1084149040317373</v>
      </c>
      <c r="K97" s="16">
        <f t="shared" si="22"/>
        <v>4.1627529423504992</v>
      </c>
      <c r="L97" s="16">
        <f t="shared" si="22"/>
        <v>4.1067526106749384</v>
      </c>
      <c r="M97" s="16">
        <f t="shared" si="22"/>
        <v>4.1369925458371721</v>
      </c>
      <c r="N97" s="16">
        <f t="shared" si="22"/>
        <v>4.1254474910444694</v>
      </c>
      <c r="O97" s="16">
        <f t="shared" si="22"/>
        <v>4.1506487456291135</v>
      </c>
      <c r="P97" s="16">
        <f t="shared" si="22"/>
        <v>4.1096706013574327</v>
      </c>
      <c r="Q97" s="16">
        <f t="shared" si="22"/>
        <v>4.1273670442030435</v>
      </c>
      <c r="R97" s="16">
        <f t="shared" si="22"/>
        <v>4.1134569424217684</v>
      </c>
      <c r="S97" s="16">
        <f t="shared" si="22"/>
        <v>4.1108494735129719</v>
      </c>
      <c r="U97" s="16">
        <f t="shared" ref="U97:AH97" si="23">SUM(U94:U96)+U81</f>
        <v>4.1275746520391072</v>
      </c>
      <c r="V97" s="16">
        <f t="shared" si="23"/>
        <v>4.113816911181905</v>
      </c>
      <c r="W97" s="16">
        <f t="shared" si="23"/>
        <v>4.1107322041859602</v>
      </c>
      <c r="X97" s="16">
        <f t="shared" si="23"/>
        <v>4.1326549378682493</v>
      </c>
      <c r="Y97" s="16">
        <f t="shared" si="23"/>
        <v>4.1198472445213623</v>
      </c>
      <c r="Z97" s="16">
        <f t="shared" si="23"/>
        <v>4.1023156380937795</v>
      </c>
      <c r="AA97" s="16">
        <f t="shared" si="23"/>
        <v>4.1268557764195961</v>
      </c>
      <c r="AB97" s="16">
        <f t="shared" si="23"/>
        <v>4.1012694152841451</v>
      </c>
      <c r="AC97" s="16">
        <f t="shared" si="23"/>
        <v>4.1245861309940945</v>
      </c>
      <c r="AD97" s="16">
        <f t="shared" si="23"/>
        <v>4.117329578096153</v>
      </c>
      <c r="AE97" s="16">
        <f t="shared" si="23"/>
        <v>4.0975446035199932</v>
      </c>
      <c r="AF97" s="16">
        <f t="shared" si="23"/>
        <v>4.1214235800121397</v>
      </c>
      <c r="AG97" s="16">
        <f t="shared" si="23"/>
        <v>4.1166462993508617</v>
      </c>
      <c r="AH97" s="16">
        <f t="shared" si="23"/>
        <v>4.1195169626815753</v>
      </c>
      <c r="AI97" s="16">
        <f t="shared" ref="AI97:BN97" si="24">SUM(AI94:AI96)+AI81</f>
        <v>4.1183234237601196</v>
      </c>
      <c r="AJ97" s="16">
        <f t="shared" si="24"/>
        <v>4.1267865380690338</v>
      </c>
      <c r="AK97" s="16">
        <f t="shared" si="24"/>
        <v>4.1233788131427733</v>
      </c>
      <c r="AL97" s="16">
        <f t="shared" si="24"/>
        <v>4.1309949360362763</v>
      </c>
      <c r="AM97" s="16">
        <f t="shared" si="24"/>
        <v>4.1163816019812156</v>
      </c>
      <c r="AN97" s="16">
        <f t="shared" si="24"/>
        <v>4.1168618546690796</v>
      </c>
      <c r="AO97" s="16">
        <f t="shared" si="24"/>
        <v>4.1290624230080732</v>
      </c>
      <c r="AP97" s="16">
        <f t="shared" si="24"/>
        <v>4.1251473260747424</v>
      </c>
      <c r="AQ97" s="16">
        <f t="shared" si="24"/>
        <v>4.1256833080551001</v>
      </c>
      <c r="AR97" s="16">
        <f t="shared" si="24"/>
        <v>4.1218817497960512</v>
      </c>
      <c r="AS97" s="16">
        <f t="shared" si="24"/>
        <v>4.1054810365209651</v>
      </c>
      <c r="AT97" s="16">
        <f t="shared" si="24"/>
        <v>4.1148808724007386</v>
      </c>
      <c r="AU97" s="16">
        <f t="shared" si="24"/>
        <v>4.1235163210757202</v>
      </c>
      <c r="AV97" s="16">
        <f t="shared" si="24"/>
        <v>4.1189071864297864</v>
      </c>
      <c r="AW97" s="16">
        <f t="shared" si="24"/>
        <v>4.1113304522441272</v>
      </c>
      <c r="AX97" s="16">
        <f t="shared" si="24"/>
        <v>4.1197046880252204</v>
      </c>
      <c r="AY97" s="16">
        <f t="shared" si="24"/>
        <v>4.1138073728909053</v>
      </c>
      <c r="AZ97" s="16">
        <f t="shared" si="24"/>
        <v>4.1154600189982933</v>
      </c>
      <c r="BA97" s="16">
        <f t="shared" si="24"/>
        <v>4.1147421107943325</v>
      </c>
      <c r="BB97" s="16">
        <f t="shared" si="24"/>
        <v>4.1048882879985689</v>
      </c>
      <c r="BC97" s="16">
        <f t="shared" si="24"/>
        <v>4.0926019345868383</v>
      </c>
      <c r="BD97" s="16">
        <f t="shared" si="24"/>
        <v>4.1149613940759009</v>
      </c>
      <c r="BE97" s="16">
        <f t="shared" si="24"/>
        <v>4.1172295783893329</v>
      </c>
      <c r="BF97" s="16">
        <f t="shared" si="24"/>
        <v>4.1012885670279067</v>
      </c>
      <c r="BG97" s="16">
        <f t="shared" si="24"/>
        <v>4.113323914153316</v>
      </c>
      <c r="BH97" s="16">
        <f t="shared" si="24"/>
        <v>4.1174133793493626</v>
      </c>
      <c r="BI97" s="16">
        <f t="shared" si="24"/>
        <v>4.1013834874687625</v>
      </c>
      <c r="BJ97" s="16">
        <f t="shared" si="24"/>
        <v>4.1106231347831095</v>
      </c>
      <c r="BK97" s="16">
        <f t="shared" si="24"/>
        <v>4.1171337880758063</v>
      </c>
      <c r="BL97" s="16">
        <f t="shared" si="24"/>
        <v>4.1044650574475643</v>
      </c>
      <c r="BM97" s="16">
        <f t="shared" si="24"/>
        <v>4.1257636020212116</v>
      </c>
      <c r="BN97" s="16">
        <f t="shared" si="24"/>
        <v>4.1142037463854111</v>
      </c>
      <c r="BO97" s="16">
        <f t="shared" ref="BO97:CC97" si="25">SUM(BO94:BO96)+BO81</f>
        <v>4.1100110670976724</v>
      </c>
      <c r="BP97" s="16">
        <f t="shared" si="25"/>
        <v>4.1158970922041167</v>
      </c>
      <c r="BQ97" s="16">
        <f t="shared" si="25"/>
        <v>4.1227492023848473</v>
      </c>
      <c r="BR97" s="16">
        <f t="shared" si="25"/>
        <v>4.1232034619565185</v>
      </c>
      <c r="BS97" s="16">
        <f t="shared" si="25"/>
        <v>4.1385722386185826</v>
      </c>
      <c r="BT97" s="16">
        <f t="shared" si="25"/>
        <v>4.1218266403306938</v>
      </c>
      <c r="BU97" s="16">
        <f t="shared" si="25"/>
        <v>4.141005933022357</v>
      </c>
      <c r="BV97" s="16">
        <f t="shared" si="25"/>
        <v>4.0886686533347483</v>
      </c>
      <c r="BW97" s="16">
        <f t="shared" si="25"/>
        <v>4.1381479553293348</v>
      </c>
      <c r="BX97" s="16">
        <f t="shared" si="25"/>
        <v>4.1144441802905654</v>
      </c>
      <c r="BY97" s="16">
        <f t="shared" si="25"/>
        <v>4.1275324524760686</v>
      </c>
      <c r="BZ97" s="16">
        <f t="shared" si="25"/>
        <v>4.1213404632760469</v>
      </c>
      <c r="CA97" s="16">
        <f t="shared" si="25"/>
        <v>4.1144441802905654</v>
      </c>
      <c r="CB97" s="16">
        <f t="shared" si="25"/>
        <v>4.1275324524760686</v>
      </c>
      <c r="CC97" s="16">
        <f t="shared" si="25"/>
        <v>4.1213404632760469</v>
      </c>
      <c r="CD97" s="16"/>
    </row>
    <row r="98" spans="1:84" x14ac:dyDescent="0.3">
      <c r="A98" s="28" t="s">
        <v>108</v>
      </c>
      <c r="B98" s="32">
        <f>B94/B97</f>
        <v>0.74289706688825208</v>
      </c>
      <c r="C98" s="32">
        <f>C94/C97</f>
        <v>0.74471276664223007</v>
      </c>
      <c r="D98" s="32">
        <f>D94/D97</f>
        <v>0.74240235441564362</v>
      </c>
      <c r="E98" s="32">
        <f>E94/E97</f>
        <v>0.74325371549732056</v>
      </c>
      <c r="F98" s="32">
        <f>F94/F97</f>
        <v>0.7425937357568323</v>
      </c>
      <c r="G98" s="32">
        <f t="shared" ref="G98:S98" si="26">G94/G97</f>
        <v>0.74378305385878474</v>
      </c>
      <c r="H98" s="32">
        <f t="shared" si="26"/>
        <v>0.74683837631368166</v>
      </c>
      <c r="I98" s="32">
        <f t="shared" si="26"/>
        <v>0.74372376352347247</v>
      </c>
      <c r="J98" s="32">
        <f t="shared" si="26"/>
        <v>0.74432810535782612</v>
      </c>
      <c r="K98" s="32">
        <f t="shared" si="26"/>
        <v>0.74105098698825056</v>
      </c>
      <c r="L98" s="32">
        <f t="shared" si="26"/>
        <v>0.76543853503772541</v>
      </c>
      <c r="M98" s="32">
        <f t="shared" si="26"/>
        <v>0.76434289496969199</v>
      </c>
      <c r="N98" s="32">
        <f t="shared" si="26"/>
        <v>0.76323361669916634</v>
      </c>
      <c r="O98" s="32">
        <f t="shared" si="26"/>
        <v>0.76515176012339303</v>
      </c>
      <c r="P98" s="32">
        <f t="shared" si="26"/>
        <v>0.7689988660006859</v>
      </c>
      <c r="Q98" s="32">
        <f t="shared" si="26"/>
        <v>0.76836708338115722</v>
      </c>
      <c r="R98" s="32">
        <f t="shared" si="26"/>
        <v>0.76503365359240594</v>
      </c>
      <c r="S98" s="32">
        <f t="shared" si="26"/>
        <v>0.76560551596857374</v>
      </c>
      <c r="U98" s="33">
        <f t="shared" ref="U98:AZ98" si="27">U94/U97</f>
        <v>0.76836804299464734</v>
      </c>
      <c r="V98" s="32">
        <f t="shared" si="27"/>
        <v>0.76503532153763343</v>
      </c>
      <c r="W98" s="32">
        <f t="shared" si="27"/>
        <v>0.76560497142336903</v>
      </c>
      <c r="X98" s="32">
        <f t="shared" si="27"/>
        <v>0.7636324566790974</v>
      </c>
      <c r="Y98" s="32">
        <f t="shared" si="27"/>
        <v>0.76182817373225076</v>
      </c>
      <c r="Z98" s="32">
        <f t="shared" si="27"/>
        <v>0.75904487301543122</v>
      </c>
      <c r="AA98" s="32">
        <f t="shared" si="27"/>
        <v>0.76112914531493392</v>
      </c>
      <c r="AB98" s="32">
        <f t="shared" si="27"/>
        <v>0.76245381788797695</v>
      </c>
      <c r="AC98" s="32">
        <f t="shared" si="27"/>
        <v>0.74437871669705291</v>
      </c>
      <c r="AD98" s="32">
        <f t="shared" si="27"/>
        <v>0.74288502342430462</v>
      </c>
      <c r="AE98" s="32">
        <f t="shared" si="27"/>
        <v>0.74150806748466547</v>
      </c>
      <c r="AF98" s="32">
        <f t="shared" si="27"/>
        <v>0.74568081380510576</v>
      </c>
      <c r="AG98" s="32">
        <f t="shared" si="27"/>
        <v>0.74338299921799678</v>
      </c>
      <c r="AH98" s="32">
        <f t="shared" si="27"/>
        <v>0.74472375370541133</v>
      </c>
      <c r="AI98" s="32">
        <f t="shared" si="27"/>
        <v>0.74435037127476189</v>
      </c>
      <c r="AJ98" s="32">
        <f t="shared" si="27"/>
        <v>0.74489820176154187</v>
      </c>
      <c r="AK98" s="32">
        <f t="shared" si="27"/>
        <v>0.74566419587075872</v>
      </c>
      <c r="AL98" s="32">
        <f t="shared" si="27"/>
        <v>0.74718461187611862</v>
      </c>
      <c r="AM98" s="32">
        <f t="shared" si="27"/>
        <v>0.75008231706379758</v>
      </c>
      <c r="AN98" s="32">
        <f t="shared" si="27"/>
        <v>0.75014212620925913</v>
      </c>
      <c r="AO98" s="32">
        <f t="shared" si="27"/>
        <v>0.76284702727859255</v>
      </c>
      <c r="AP98" s="32">
        <f t="shared" si="27"/>
        <v>0.76636829214505997</v>
      </c>
      <c r="AQ98" s="32">
        <f t="shared" si="27"/>
        <v>0.76153520819398102</v>
      </c>
      <c r="AR98" s="32">
        <f t="shared" si="27"/>
        <v>0.76010640149309205</v>
      </c>
      <c r="AS98" s="32">
        <f t="shared" si="27"/>
        <v>0.76212212897789544</v>
      </c>
      <c r="AT98" s="32">
        <f t="shared" si="27"/>
        <v>0.76509995481825588</v>
      </c>
      <c r="AU98" s="32">
        <f t="shared" si="27"/>
        <v>0.76507133778664604</v>
      </c>
      <c r="AV98" s="32">
        <f t="shared" si="27"/>
        <v>0.74164393240530679</v>
      </c>
      <c r="AW98" s="32">
        <f t="shared" si="27"/>
        <v>0.74246247776882901</v>
      </c>
      <c r="AX98" s="32">
        <f t="shared" si="27"/>
        <v>0.74292905784958618</v>
      </c>
      <c r="AY98" s="32">
        <f t="shared" si="27"/>
        <v>0.73843459464900318</v>
      </c>
      <c r="AZ98" s="32">
        <f t="shared" si="27"/>
        <v>0.73437793267753104</v>
      </c>
      <c r="BA98" s="32">
        <f t="shared" ref="BA98:BS98" si="28">BA94/BA97</f>
        <v>0.73662665022360108</v>
      </c>
      <c r="BB98" s="32">
        <f t="shared" si="28"/>
        <v>0.73804605629989162</v>
      </c>
      <c r="BC98" s="32">
        <f t="shared" si="28"/>
        <v>0.73609520660413374</v>
      </c>
      <c r="BD98" s="32">
        <f t="shared" si="28"/>
        <v>0.7369453061477963</v>
      </c>
      <c r="BE98" s="32">
        <f t="shared" si="28"/>
        <v>0.73734033851583736</v>
      </c>
      <c r="BF98" s="32">
        <f t="shared" si="28"/>
        <v>0.76415545377512017</v>
      </c>
      <c r="BG98" s="32">
        <f t="shared" si="28"/>
        <v>0.76890725059801279</v>
      </c>
      <c r="BH98" s="32">
        <f t="shared" si="28"/>
        <v>0.76587551392843289</v>
      </c>
      <c r="BI98" s="32">
        <f t="shared" si="28"/>
        <v>0.76497061558999468</v>
      </c>
      <c r="BJ98" s="32">
        <f t="shared" si="28"/>
        <v>0.76569030562189977</v>
      </c>
      <c r="BK98" s="32">
        <f t="shared" si="28"/>
        <v>0.76615916887788371</v>
      </c>
      <c r="BL98" s="32">
        <f t="shared" si="28"/>
        <v>0.76645672798989051</v>
      </c>
      <c r="BM98" s="32">
        <f t="shared" si="28"/>
        <v>0.76250146440997901</v>
      </c>
      <c r="BN98" s="32">
        <f t="shared" si="28"/>
        <v>0.76422837336106431</v>
      </c>
      <c r="BO98" s="32">
        <f t="shared" si="28"/>
        <v>0.76036996015125202</v>
      </c>
      <c r="BP98" s="32">
        <f t="shared" si="28"/>
        <v>0.76508478034051419</v>
      </c>
      <c r="BQ98" s="32">
        <f t="shared" si="28"/>
        <v>0.75941275187327628</v>
      </c>
      <c r="BR98" s="32">
        <f t="shared" si="28"/>
        <v>0.76446477573932425</v>
      </c>
      <c r="BS98" s="32">
        <f t="shared" si="28"/>
        <v>0.76825280830184517</v>
      </c>
      <c r="BT98" s="32">
        <f t="shared" ref="BT98:CC98" si="29">BT94/BT97</f>
        <v>0.76523358772861061</v>
      </c>
      <c r="BU98" s="32">
        <f t="shared" si="29"/>
        <v>0.76572436378917486</v>
      </c>
      <c r="BV98" s="32">
        <f t="shared" si="29"/>
        <v>0.76337287155741873</v>
      </c>
      <c r="BW98" s="32">
        <f t="shared" si="29"/>
        <v>0.76338577828466381</v>
      </c>
      <c r="BX98" s="32">
        <f t="shared" si="29"/>
        <v>0.76444181469061323</v>
      </c>
      <c r="BY98" s="32">
        <f t="shared" si="29"/>
        <v>0.7640251160575896</v>
      </c>
      <c r="BZ98" s="32">
        <f t="shared" si="29"/>
        <v>0.76529959497504696</v>
      </c>
      <c r="CA98" s="32">
        <f t="shared" si="29"/>
        <v>0.76444181469061323</v>
      </c>
      <c r="CB98" s="32">
        <f t="shared" si="29"/>
        <v>0.7640251160575896</v>
      </c>
      <c r="CC98" s="32">
        <f t="shared" si="29"/>
        <v>0.76529959497504696</v>
      </c>
    </row>
    <row r="99" spans="1:84" x14ac:dyDescent="0.3">
      <c r="A99" s="28" t="s">
        <v>109</v>
      </c>
      <c r="B99" s="32">
        <f>B96/B97</f>
        <v>0.16427276585954065</v>
      </c>
      <c r="C99" s="32">
        <f t="shared" ref="C99:S99" si="30">C96/C97</f>
        <v>0.16244834009093423</v>
      </c>
      <c r="D99" s="32">
        <f t="shared" si="30"/>
        <v>0.16430133977077738</v>
      </c>
      <c r="E99" s="32">
        <f t="shared" si="30"/>
        <v>0.161988828993269</v>
      </c>
      <c r="F99" s="32">
        <f t="shared" si="30"/>
        <v>0.16339173429926632</v>
      </c>
      <c r="G99" s="32">
        <f t="shared" si="30"/>
        <v>0.16530369672011563</v>
      </c>
      <c r="H99" s="32">
        <f t="shared" si="30"/>
        <v>0.16126292434372763</v>
      </c>
      <c r="I99" s="32">
        <f t="shared" si="30"/>
        <v>0.16186499977254559</v>
      </c>
      <c r="J99" s="32">
        <f t="shared" si="30"/>
        <v>0.16142455522775875</v>
      </c>
      <c r="K99" s="32">
        <f t="shared" si="30"/>
        <v>0.16686664773348936</v>
      </c>
      <c r="L99" s="32">
        <f t="shared" si="30"/>
        <v>0.14627135824453294</v>
      </c>
      <c r="M99" s="32">
        <f t="shared" si="30"/>
        <v>0.14217290073360792</v>
      </c>
      <c r="N99" s="32">
        <f t="shared" si="30"/>
        <v>0.1471976458617156</v>
      </c>
      <c r="O99" s="32">
        <f t="shared" si="30"/>
        <v>0.14469912999992188</v>
      </c>
      <c r="P99" s="32">
        <f t="shared" si="30"/>
        <v>0.14568564255958688</v>
      </c>
      <c r="Q99" s="32">
        <f t="shared" si="30"/>
        <v>0.14364863857373833</v>
      </c>
      <c r="R99" s="32">
        <f t="shared" si="30"/>
        <v>0.14773172949908023</v>
      </c>
      <c r="S99" s="32">
        <f t="shared" si="30"/>
        <v>0.14599910995808607</v>
      </c>
      <c r="U99" s="33">
        <f t="shared" ref="U99:BO99" si="31">U96/U97</f>
        <v>0.14364756907670168</v>
      </c>
      <c r="V99" s="32">
        <f t="shared" si="31"/>
        <v>0.14772987136279106</v>
      </c>
      <c r="W99" s="32">
        <f t="shared" si="31"/>
        <v>0.14599971737545664</v>
      </c>
      <c r="X99" s="32">
        <f t="shared" si="31"/>
        <v>0.14806794770797227</v>
      </c>
      <c r="Y99" s="32">
        <f t="shared" si="31"/>
        <v>0.147958604872341</v>
      </c>
      <c r="Z99" s="32">
        <f t="shared" si="31"/>
        <v>0.15087110948471691</v>
      </c>
      <c r="AA99" s="32">
        <f t="shared" si="31"/>
        <v>0.14955051756200949</v>
      </c>
      <c r="AB99" s="32">
        <f t="shared" si="31"/>
        <v>0.14618436334473961</v>
      </c>
      <c r="AC99" s="32">
        <f t="shared" si="31"/>
        <v>0.16148724047566013</v>
      </c>
      <c r="AD99" s="32">
        <f t="shared" si="31"/>
        <v>0.1621226205575689</v>
      </c>
      <c r="AE99" s="32">
        <f t="shared" si="31"/>
        <v>0.16325743163371942</v>
      </c>
      <c r="AF99" s="32">
        <f t="shared" si="31"/>
        <v>0.16114381815269588</v>
      </c>
      <c r="AG99" s="32">
        <f t="shared" si="31"/>
        <v>0.15988469009865297</v>
      </c>
      <c r="AH99" s="32">
        <f t="shared" si="31"/>
        <v>0.16353967203118286</v>
      </c>
      <c r="AI99" s="32">
        <f t="shared" si="31"/>
        <v>0.16445153295071283</v>
      </c>
      <c r="AJ99" s="32">
        <f t="shared" si="31"/>
        <v>0.16268816238267161</v>
      </c>
      <c r="AK99" s="32">
        <f t="shared" si="31"/>
        <v>0.16197324540823196</v>
      </c>
      <c r="AL99" s="32">
        <f t="shared" si="31"/>
        <v>0.16437737036000158</v>
      </c>
      <c r="AM99" s="32">
        <f t="shared" si="31"/>
        <v>0.1635129592321993</v>
      </c>
      <c r="AN99" s="32">
        <f t="shared" si="31"/>
        <v>0.16382569876889028</v>
      </c>
      <c r="AO99" s="32">
        <f t="shared" si="31"/>
        <v>0.14523731787951136</v>
      </c>
      <c r="AP99" s="32">
        <f t="shared" si="31"/>
        <v>0.14640301319385507</v>
      </c>
      <c r="AQ99" s="32">
        <f t="shared" si="31"/>
        <v>0.14221464776056844</v>
      </c>
      <c r="AR99" s="32">
        <f t="shared" si="31"/>
        <v>0.14096674811218471</v>
      </c>
      <c r="AS99" s="32">
        <f t="shared" si="31"/>
        <v>0.14348237289713781</v>
      </c>
      <c r="AT99" s="32">
        <f t="shared" si="31"/>
        <v>0.145728389192358</v>
      </c>
      <c r="AU99" s="32">
        <f t="shared" si="31"/>
        <v>0.14707030800169818</v>
      </c>
      <c r="AV99" s="32">
        <f t="shared" si="31"/>
        <v>0.16176780715436748</v>
      </c>
      <c r="AW99" s="32">
        <f t="shared" si="31"/>
        <v>0.16455140591162951</v>
      </c>
      <c r="AX99" s="32">
        <f t="shared" si="31"/>
        <v>0.16528374465087581</v>
      </c>
      <c r="AY99" s="32">
        <f t="shared" si="31"/>
        <v>0.16739008216081591</v>
      </c>
      <c r="AZ99" s="32">
        <f t="shared" si="31"/>
        <v>0.1674960310527025</v>
      </c>
      <c r="BA99" s="32">
        <f t="shared" si="31"/>
        <v>0.17030840350834933</v>
      </c>
      <c r="BB99" s="32">
        <f t="shared" si="31"/>
        <v>0.17080780728405781</v>
      </c>
      <c r="BC99" s="32">
        <f t="shared" si="31"/>
        <v>0.17183716589443837</v>
      </c>
      <c r="BD99" s="32">
        <f t="shared" si="31"/>
        <v>0.16972174503104265</v>
      </c>
      <c r="BE99" s="32">
        <f t="shared" si="31"/>
        <v>0.16866284583815658</v>
      </c>
      <c r="BF99" s="32">
        <f t="shared" si="31"/>
        <v>0.15104181283201917</v>
      </c>
      <c r="BG99" s="32">
        <f t="shared" si="31"/>
        <v>0.14648637135642883</v>
      </c>
      <c r="BH99" s="32">
        <f t="shared" si="31"/>
        <v>0.1464158422172453</v>
      </c>
      <c r="BI99" s="32">
        <f t="shared" si="31"/>
        <v>0.14909233720083778</v>
      </c>
      <c r="BJ99" s="32">
        <f t="shared" si="31"/>
        <v>0.14724757329927324</v>
      </c>
      <c r="BK99" s="32">
        <f t="shared" si="31"/>
        <v>0.14310564172025922</v>
      </c>
      <c r="BL99" s="32">
        <f t="shared" si="31"/>
        <v>0.14559703731240542</v>
      </c>
      <c r="BM99" s="32">
        <f t="shared" si="31"/>
        <v>0.14437202161803514</v>
      </c>
      <c r="BN99" s="32">
        <f t="shared" si="31"/>
        <v>0.14165268546436119</v>
      </c>
      <c r="BO99" s="32">
        <f t="shared" si="31"/>
        <v>0.13769275078004453</v>
      </c>
      <c r="BP99" s="32">
        <f t="shared" ref="BP99:CC99" si="32">BP96/BP97</f>
        <v>0.14095996133550703</v>
      </c>
      <c r="BQ99" s="32">
        <f t="shared" si="32"/>
        <v>0.14170104089813551</v>
      </c>
      <c r="BR99" s="32">
        <f t="shared" si="32"/>
        <v>0.14653509758848043</v>
      </c>
      <c r="BS99" s="32">
        <f t="shared" si="32"/>
        <v>0.14607981019900337</v>
      </c>
      <c r="BT99" s="32">
        <f t="shared" si="32"/>
        <v>0.14805365342001917</v>
      </c>
      <c r="BU99" s="32">
        <f t="shared" si="32"/>
        <v>0.14843326000573234</v>
      </c>
      <c r="BV99" s="32">
        <f t="shared" si="32"/>
        <v>0.14960484481972605</v>
      </c>
      <c r="BW99" s="32">
        <f t="shared" si="32"/>
        <v>0.14967314163480022</v>
      </c>
      <c r="BX99" s="32">
        <f t="shared" si="32"/>
        <v>0.14951690840893125</v>
      </c>
      <c r="BY99" s="32">
        <f t="shared" si="32"/>
        <v>0.14942169273122219</v>
      </c>
      <c r="BZ99" s="32">
        <f t="shared" si="32"/>
        <v>0.14969248594251081</v>
      </c>
      <c r="CA99" s="32">
        <f t="shared" si="32"/>
        <v>0.14951690840893125</v>
      </c>
      <c r="CB99" s="32">
        <f t="shared" si="32"/>
        <v>0.14942169273122219</v>
      </c>
      <c r="CC99" s="32">
        <f t="shared" si="32"/>
        <v>0.14969248594251081</v>
      </c>
    </row>
    <row r="100" spans="1:84" x14ac:dyDescent="0.3">
      <c r="A100" s="28" t="s">
        <v>110</v>
      </c>
      <c r="B100" s="32">
        <f>B95/B97</f>
        <v>7.4537048872117082E-2</v>
      </c>
      <c r="C100" s="32">
        <f t="shared" ref="C100:S100" si="33">C95/C97</f>
        <v>7.3677176651513021E-2</v>
      </c>
      <c r="D100" s="32">
        <f t="shared" si="33"/>
        <v>7.3163493609427185E-2</v>
      </c>
      <c r="E100" s="32">
        <f t="shared" si="33"/>
        <v>7.5400894118591993E-2</v>
      </c>
      <c r="F100" s="32">
        <f t="shared" si="33"/>
        <v>7.5418582408074239E-2</v>
      </c>
      <c r="G100" s="32">
        <f t="shared" si="33"/>
        <v>7.303448529040614E-2</v>
      </c>
      <c r="H100" s="32">
        <f t="shared" si="33"/>
        <v>7.3111884020274298E-2</v>
      </c>
      <c r="I100" s="32">
        <f t="shared" si="33"/>
        <v>7.6386835331274772E-2</v>
      </c>
      <c r="J100" s="32">
        <f t="shared" si="33"/>
        <v>7.5334944322648853E-2</v>
      </c>
      <c r="K100" s="32">
        <f t="shared" si="33"/>
        <v>7.1817560970937305E-2</v>
      </c>
      <c r="L100" s="32">
        <f t="shared" si="33"/>
        <v>7.1576356992951548E-2</v>
      </c>
      <c r="M100" s="32">
        <f t="shared" si="33"/>
        <v>7.632011292775509E-2</v>
      </c>
      <c r="N100" s="32">
        <f t="shared" si="33"/>
        <v>7.270299834786971E-2</v>
      </c>
      <c r="O100" s="32">
        <f t="shared" si="33"/>
        <v>7.182241927177048E-2</v>
      </c>
      <c r="P100" s="32">
        <f t="shared" si="33"/>
        <v>6.917061372530374E-2</v>
      </c>
      <c r="Q100" s="32">
        <f t="shared" si="33"/>
        <v>7.0896454746552734E-2</v>
      </c>
      <c r="R100" s="32">
        <f t="shared" si="33"/>
        <v>6.9715120900923869E-2</v>
      </c>
      <c r="S100" s="32">
        <f t="shared" si="33"/>
        <v>7.1717797599892927E-2</v>
      </c>
      <c r="U100" s="33">
        <f t="shared" ref="U100:BO100" si="34">U95/U97</f>
        <v>7.089654328912029E-2</v>
      </c>
      <c r="V100" s="32">
        <f t="shared" si="34"/>
        <v>6.9715272895548727E-2</v>
      </c>
      <c r="W100" s="32">
        <f t="shared" si="34"/>
        <v>7.1717746589833598E-2</v>
      </c>
      <c r="X100" s="32">
        <f t="shared" si="34"/>
        <v>7.0425446105603889E-2</v>
      </c>
      <c r="Y100" s="32">
        <f t="shared" si="34"/>
        <v>7.1186483299584088E-2</v>
      </c>
      <c r="Z100" s="32">
        <f t="shared" si="34"/>
        <v>7.2844571849073961E-2</v>
      </c>
      <c r="AA100" s="32">
        <f t="shared" si="34"/>
        <v>7.0605359393294029E-2</v>
      </c>
      <c r="AB100" s="32">
        <f t="shared" si="34"/>
        <v>7.1866264781341865E-2</v>
      </c>
      <c r="AC100" s="32">
        <f t="shared" si="34"/>
        <v>7.5485249583324435E-2</v>
      </c>
      <c r="AD100" s="32">
        <f t="shared" si="34"/>
        <v>7.4801806649915772E-2</v>
      </c>
      <c r="AE100" s="32">
        <f t="shared" si="34"/>
        <v>7.5737118865747299E-2</v>
      </c>
      <c r="AF100" s="32">
        <f t="shared" si="34"/>
        <v>7.3715558501404391E-2</v>
      </c>
      <c r="AG100" s="32">
        <f t="shared" si="34"/>
        <v>7.633563843397341E-2</v>
      </c>
      <c r="AH100" s="32">
        <f t="shared" si="34"/>
        <v>7.2908670374016535E-2</v>
      </c>
      <c r="AI100" s="32">
        <f t="shared" si="34"/>
        <v>7.1833131461976063E-2</v>
      </c>
      <c r="AJ100" s="32">
        <f t="shared" si="34"/>
        <v>7.2977872564604987E-2</v>
      </c>
      <c r="AK100" s="32">
        <f t="shared" si="34"/>
        <v>7.3174576522906529E-2</v>
      </c>
      <c r="AL100" s="32">
        <f t="shared" si="34"/>
        <v>7.0291928636297962E-2</v>
      </c>
      <c r="AM100" s="32">
        <f t="shared" si="34"/>
        <v>6.8734875585386948E-2</v>
      </c>
      <c r="AN100" s="32">
        <f t="shared" si="34"/>
        <v>6.7843379992857569E-2</v>
      </c>
      <c r="AO100" s="32">
        <f t="shared" si="34"/>
        <v>7.4410082954675077E-2</v>
      </c>
      <c r="AP100" s="32">
        <f t="shared" si="34"/>
        <v>6.9934348339242031E-2</v>
      </c>
      <c r="AQ100" s="32">
        <f t="shared" si="34"/>
        <v>7.8887328582866886E-2</v>
      </c>
      <c r="AR100" s="32">
        <f t="shared" si="34"/>
        <v>8.0934558805635867E-2</v>
      </c>
      <c r="AS100" s="32">
        <f t="shared" si="34"/>
        <v>7.7465325780394972E-2</v>
      </c>
      <c r="AT100" s="32">
        <f t="shared" si="34"/>
        <v>7.214370406949136E-2</v>
      </c>
      <c r="AU100" s="32">
        <f t="shared" si="34"/>
        <v>7.0857099527082121E-2</v>
      </c>
      <c r="AV100" s="32">
        <f t="shared" si="34"/>
        <v>7.6809212497155444E-2</v>
      </c>
      <c r="AW100" s="32">
        <f t="shared" si="34"/>
        <v>7.3595198025940667E-2</v>
      </c>
      <c r="AX100" s="32">
        <f t="shared" si="34"/>
        <v>7.264137753478582E-2</v>
      </c>
      <c r="AY100" s="32">
        <f t="shared" si="34"/>
        <v>7.4548926210114941E-2</v>
      </c>
      <c r="AZ100" s="32">
        <f t="shared" si="34"/>
        <v>7.8884269888992692E-2</v>
      </c>
      <c r="BA100" s="32">
        <f t="shared" si="34"/>
        <v>7.4567925972762863E-2</v>
      </c>
      <c r="BB100" s="32">
        <f t="shared" si="34"/>
        <v>7.3385871235924743E-2</v>
      </c>
      <c r="BC100" s="32">
        <f t="shared" si="34"/>
        <v>7.2897457262442553E-2</v>
      </c>
      <c r="BD100" s="32">
        <f t="shared" si="34"/>
        <v>7.3815972518164644E-2</v>
      </c>
      <c r="BE100" s="32">
        <f t="shared" si="34"/>
        <v>7.4833151212472929E-2</v>
      </c>
      <c r="BF100" s="32">
        <f t="shared" si="34"/>
        <v>6.7312410054010285E-2</v>
      </c>
      <c r="BG100" s="32">
        <f t="shared" si="34"/>
        <v>6.8426972379334289E-2</v>
      </c>
      <c r="BH100" s="32">
        <f t="shared" si="34"/>
        <v>7.0048366563526601E-2</v>
      </c>
      <c r="BI100" s="32">
        <f t="shared" si="34"/>
        <v>6.9435750407034411E-2</v>
      </c>
      <c r="BJ100" s="32">
        <f t="shared" si="34"/>
        <v>7.0058813765663086E-2</v>
      </c>
      <c r="BK100" s="32">
        <f t="shared" si="34"/>
        <v>7.3098026450205328E-2</v>
      </c>
      <c r="BL100" s="32">
        <f t="shared" si="34"/>
        <v>6.8720684711937943E-2</v>
      </c>
      <c r="BM100" s="32">
        <f t="shared" si="34"/>
        <v>7.5521734113659436E-2</v>
      </c>
      <c r="BN100" s="32">
        <f t="shared" si="34"/>
        <v>7.7025954610853625E-2</v>
      </c>
      <c r="BO100" s="32">
        <f t="shared" si="34"/>
        <v>8.5082633710660285E-2</v>
      </c>
      <c r="BP100" s="32">
        <f t="shared" ref="BP100:CC100" si="35">BP95/BP97</f>
        <v>7.7400279452013374E-2</v>
      </c>
      <c r="BQ100" s="32">
        <f t="shared" si="35"/>
        <v>8.0733675317125719E-2</v>
      </c>
      <c r="BR100" s="32">
        <f t="shared" si="35"/>
        <v>7.2527341340367424E-2</v>
      </c>
      <c r="BS100" s="32">
        <f t="shared" si="35"/>
        <v>6.9719057420038824E-2</v>
      </c>
      <c r="BT100" s="32">
        <f t="shared" si="35"/>
        <v>6.9688013060024853E-2</v>
      </c>
      <c r="BU100" s="32">
        <f t="shared" si="35"/>
        <v>6.8825562980578278E-2</v>
      </c>
      <c r="BV100" s="32">
        <f t="shared" si="35"/>
        <v>6.9437703315544094E-2</v>
      </c>
      <c r="BW100" s="32">
        <f t="shared" si="35"/>
        <v>6.9493111972608601E-2</v>
      </c>
      <c r="BX100" s="32">
        <f t="shared" si="35"/>
        <v>6.8208590221269155E-2</v>
      </c>
      <c r="BY100" s="32">
        <f t="shared" si="35"/>
        <v>6.9363077823005784E-2</v>
      </c>
      <c r="BZ100" s="32">
        <f t="shared" si="35"/>
        <v>6.8066549738293833E-2</v>
      </c>
      <c r="CA100" s="32">
        <f t="shared" si="35"/>
        <v>6.8208590221269155E-2</v>
      </c>
      <c r="CB100" s="32">
        <f t="shared" si="35"/>
        <v>6.9363077823005784E-2</v>
      </c>
      <c r="CC100" s="32">
        <f t="shared" si="35"/>
        <v>6.8066549738293833E-2</v>
      </c>
    </row>
    <row r="101" spans="1:84" x14ac:dyDescent="0.3">
      <c r="A101" s="28" t="s">
        <v>479</v>
      </c>
      <c r="B101" s="61">
        <f t="shared" ref="B101:S101" si="36">B81/B97</f>
        <v>1.8293118380090109E-2</v>
      </c>
      <c r="C101" s="61">
        <f t="shared" si="36"/>
        <v>1.916171661532275E-2</v>
      </c>
      <c r="D101" s="61">
        <f t="shared" si="36"/>
        <v>2.0132812204151744E-2</v>
      </c>
      <c r="E101" s="61">
        <f t="shared" si="36"/>
        <v>1.9356561390818591E-2</v>
      </c>
      <c r="F101" s="61">
        <f t="shared" si="36"/>
        <v>1.859594753582712E-2</v>
      </c>
      <c r="G101" s="61">
        <f t="shared" si="36"/>
        <v>1.7878764130693597E-2</v>
      </c>
      <c r="H101" s="61">
        <f t="shared" si="36"/>
        <v>1.8786815322316283E-2</v>
      </c>
      <c r="I101" s="61">
        <f t="shared" si="36"/>
        <v>1.8024401372707138E-2</v>
      </c>
      <c r="J101" s="61">
        <f t="shared" si="36"/>
        <v>1.891239509176618E-2</v>
      </c>
      <c r="K101" s="61">
        <f t="shared" si="36"/>
        <v>2.0264804307322828E-2</v>
      </c>
      <c r="L101" s="61">
        <f t="shared" si="36"/>
        <v>1.6713749724790113E-2</v>
      </c>
      <c r="M101" s="61">
        <f t="shared" si="36"/>
        <v>1.7164091368944923E-2</v>
      </c>
      <c r="N101" s="61">
        <f t="shared" si="36"/>
        <v>1.6865739091248385E-2</v>
      </c>
      <c r="O101" s="61">
        <f t="shared" si="36"/>
        <v>1.832669060491458E-2</v>
      </c>
      <c r="P101" s="61">
        <f t="shared" si="36"/>
        <v>1.6144877714423529E-2</v>
      </c>
      <c r="Q101" s="61">
        <f t="shared" si="36"/>
        <v>1.7087823298551838E-2</v>
      </c>
      <c r="R101" s="61">
        <f t="shared" si="36"/>
        <v>1.7519496007589879E-2</v>
      </c>
      <c r="S101" s="61">
        <f t="shared" si="36"/>
        <v>1.6677576473447326E-2</v>
      </c>
      <c r="U101" s="61">
        <f t="shared" ref="U101:AH101" si="37">U81/U97</f>
        <v>1.7087844639530794E-2</v>
      </c>
      <c r="V101" s="61">
        <f t="shared" si="37"/>
        <v>1.7519534204026879E-2</v>
      </c>
      <c r="W101" s="61">
        <f t="shared" si="37"/>
        <v>1.6677564611340661E-2</v>
      </c>
      <c r="X101" s="61">
        <f t="shared" si="37"/>
        <v>1.7874149507326458E-2</v>
      </c>
      <c r="Y101" s="61">
        <f t="shared" si="37"/>
        <v>1.902673809582402E-2</v>
      </c>
      <c r="Z101" s="61">
        <f t="shared" si="37"/>
        <v>1.7239445650777802E-2</v>
      </c>
      <c r="AA101" s="61">
        <f t="shared" si="37"/>
        <v>1.8714977729762591E-2</v>
      </c>
      <c r="AB101" s="61">
        <f t="shared" si="37"/>
        <v>1.9495553985941418E-2</v>
      </c>
      <c r="AC101" s="61">
        <f t="shared" si="37"/>
        <v>1.8648793243962593E-2</v>
      </c>
      <c r="AD101" s="61">
        <f t="shared" si="37"/>
        <v>2.0190549368210593E-2</v>
      </c>
      <c r="AE101" s="61">
        <f t="shared" si="37"/>
        <v>1.949738201586777E-2</v>
      </c>
      <c r="AF101" s="61">
        <f t="shared" si="37"/>
        <v>1.9459809540793918E-2</v>
      </c>
      <c r="AG101" s="61">
        <f t="shared" si="37"/>
        <v>2.0396672249376826E-2</v>
      </c>
      <c r="AH101" s="61">
        <f t="shared" si="37"/>
        <v>1.882790388938926E-2</v>
      </c>
      <c r="AI101" s="61">
        <f t="shared" ref="AI101:BN101" si="38">AI81/AI97</f>
        <v>1.9364964312549204E-2</v>
      </c>
      <c r="AJ101" s="61">
        <f t="shared" si="38"/>
        <v>1.9435763291181501E-2</v>
      </c>
      <c r="AK101" s="61">
        <f t="shared" si="38"/>
        <v>1.918798219810279E-2</v>
      </c>
      <c r="AL101" s="61">
        <f t="shared" si="38"/>
        <v>1.8146089127582005E-2</v>
      </c>
      <c r="AM101" s="61">
        <f t="shared" si="38"/>
        <v>1.7669848118616105E-2</v>
      </c>
      <c r="AN101" s="61">
        <f t="shared" si="38"/>
        <v>1.8188795028993E-2</v>
      </c>
      <c r="AO101" s="61">
        <f t="shared" si="38"/>
        <v>1.750557188722102E-2</v>
      </c>
      <c r="AP101" s="61">
        <f t="shared" si="38"/>
        <v>1.7294346321842874E-2</v>
      </c>
      <c r="AQ101" s="61">
        <f t="shared" si="38"/>
        <v>1.7362815462583805E-2</v>
      </c>
      <c r="AR101" s="61">
        <f t="shared" si="38"/>
        <v>1.7992291589087356E-2</v>
      </c>
      <c r="AS101" s="61">
        <f t="shared" si="38"/>
        <v>1.6930172344571875E-2</v>
      </c>
      <c r="AT101" s="61">
        <f t="shared" si="38"/>
        <v>1.7027951919894771E-2</v>
      </c>
      <c r="AU101" s="61">
        <f t="shared" si="38"/>
        <v>1.700125468457387E-2</v>
      </c>
      <c r="AV101" s="61">
        <f t="shared" si="38"/>
        <v>1.9779047943170328E-2</v>
      </c>
      <c r="AW101" s="61">
        <f t="shared" si="38"/>
        <v>1.9390918293600703E-2</v>
      </c>
      <c r="AX101" s="61">
        <f t="shared" si="38"/>
        <v>1.9145819964752245E-2</v>
      </c>
      <c r="AY101" s="61">
        <f t="shared" si="38"/>
        <v>1.962639698006588E-2</v>
      </c>
      <c r="AZ101" s="61">
        <f t="shared" si="38"/>
        <v>1.9241766380773608E-2</v>
      </c>
      <c r="BA101" s="61">
        <f t="shared" si="38"/>
        <v>1.8497020295286756E-2</v>
      </c>
      <c r="BB101" s="61">
        <f t="shared" si="38"/>
        <v>1.7760265180125752E-2</v>
      </c>
      <c r="BC101" s="61">
        <f t="shared" si="38"/>
        <v>1.9170170238985301E-2</v>
      </c>
      <c r="BD101" s="61">
        <f t="shared" si="38"/>
        <v>1.9516976302996383E-2</v>
      </c>
      <c r="BE101" s="61">
        <f t="shared" si="38"/>
        <v>1.9163664433533192E-2</v>
      </c>
      <c r="BF101" s="61">
        <f t="shared" si="38"/>
        <v>1.7490323338850446E-2</v>
      </c>
      <c r="BG101" s="61">
        <f t="shared" si="38"/>
        <v>1.6179405666224049E-2</v>
      </c>
      <c r="BH101" s="61">
        <f t="shared" si="38"/>
        <v>1.7660277290795202E-2</v>
      </c>
      <c r="BI101" s="61">
        <f t="shared" si="38"/>
        <v>1.6501296802133025E-2</v>
      </c>
      <c r="BJ101" s="61">
        <f t="shared" si="38"/>
        <v>1.7003307313164007E-2</v>
      </c>
      <c r="BK101" s="61">
        <f t="shared" si="38"/>
        <v>1.7637162951651519E-2</v>
      </c>
      <c r="BL101" s="61">
        <f t="shared" si="38"/>
        <v>1.9225549985766192E-2</v>
      </c>
      <c r="BM101" s="61">
        <f t="shared" si="38"/>
        <v>1.7604779858326314E-2</v>
      </c>
      <c r="BN101" s="61">
        <f t="shared" si="38"/>
        <v>1.7092986563721043E-2</v>
      </c>
      <c r="BO101" s="61">
        <f t="shared" ref="BO101:CC101" si="39">BO81/BO97</f>
        <v>1.6854655358043195E-2</v>
      </c>
      <c r="BP101" s="61">
        <f t="shared" si="39"/>
        <v>1.6554978871965328E-2</v>
      </c>
      <c r="BQ101" s="61">
        <f t="shared" si="39"/>
        <v>1.8152531911462641E-2</v>
      </c>
      <c r="BR101" s="61">
        <f t="shared" si="39"/>
        <v>1.6472785331827808E-2</v>
      </c>
      <c r="BS101" s="61">
        <f t="shared" si="39"/>
        <v>1.5948324079112688E-2</v>
      </c>
      <c r="BT101" s="61">
        <f t="shared" si="39"/>
        <v>1.7024745791345317E-2</v>
      </c>
      <c r="BU101" s="61">
        <f t="shared" si="39"/>
        <v>1.7016813224514492E-2</v>
      </c>
      <c r="BV101" s="61">
        <f t="shared" si="39"/>
        <v>1.7584580307311231E-2</v>
      </c>
      <c r="BW101" s="61">
        <f t="shared" si="39"/>
        <v>1.7447968107927449E-2</v>
      </c>
      <c r="BX101" s="61">
        <f t="shared" si="39"/>
        <v>1.7832686679186235E-2</v>
      </c>
      <c r="BY101" s="61">
        <f t="shared" si="39"/>
        <v>1.7190113388182424E-2</v>
      </c>
      <c r="BZ101" s="61">
        <f t="shared" si="39"/>
        <v>1.6941369344148395E-2</v>
      </c>
      <c r="CA101" s="61">
        <f t="shared" si="39"/>
        <v>1.7832686679186235E-2</v>
      </c>
      <c r="CB101" s="61">
        <f t="shared" si="39"/>
        <v>1.7190113388182424E-2</v>
      </c>
      <c r="CC101" s="61">
        <f t="shared" si="39"/>
        <v>1.6941369344148395E-2</v>
      </c>
    </row>
    <row r="103" spans="1:84" x14ac:dyDescent="0.3">
      <c r="A103" s="29" t="s">
        <v>66</v>
      </c>
      <c r="B103" s="30"/>
      <c r="C103" s="30"/>
      <c r="D103" s="30"/>
      <c r="E103" s="30"/>
      <c r="F103" s="30"/>
      <c r="G103" s="30"/>
      <c r="H103" s="30"/>
      <c r="I103" s="30"/>
      <c r="J103" s="30"/>
      <c r="K103" s="30"/>
      <c r="L103" s="31"/>
      <c r="M103" s="31"/>
      <c r="N103" s="31"/>
      <c r="O103" s="31"/>
      <c r="P103" s="31"/>
      <c r="Q103" s="31"/>
      <c r="R103" s="31"/>
      <c r="S103" s="31"/>
      <c r="T103" s="31"/>
      <c r="U103" s="31"/>
      <c r="V103" s="31"/>
      <c r="W103" s="31"/>
      <c r="X103" s="31"/>
      <c r="Y103" s="31"/>
      <c r="Z103" s="31"/>
      <c r="AA103" s="31"/>
      <c r="AB103" s="31"/>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c r="CA103" s="28"/>
      <c r="CB103" s="28"/>
      <c r="CC103" s="28"/>
      <c r="CD103" s="28"/>
      <c r="CE103" s="28"/>
      <c r="CF103" s="28"/>
    </row>
    <row r="104" spans="1:84" x14ac:dyDescent="0.3">
      <c r="A104" s="27" t="s">
        <v>111</v>
      </c>
      <c r="B104" s="19"/>
      <c r="C104" s="19"/>
      <c r="D104" s="19"/>
      <c r="E104" s="19"/>
      <c r="F104" s="19"/>
      <c r="G104" s="19"/>
      <c r="H104" s="19"/>
      <c r="I104" s="19"/>
      <c r="J104" s="19"/>
      <c r="K104" s="19"/>
      <c r="L104" s="28"/>
      <c r="M104" s="28"/>
      <c r="N104" s="28"/>
      <c r="O104" s="28"/>
      <c r="P104" s="28"/>
      <c r="Q104" s="28"/>
      <c r="R104" s="28"/>
      <c r="S104" s="28"/>
      <c r="T104" s="28"/>
      <c r="U104" s="28"/>
      <c r="V104" s="28"/>
      <c r="W104" s="28"/>
      <c r="X104" s="28"/>
      <c r="Y104" s="28"/>
      <c r="Z104" s="28"/>
      <c r="AA104" s="28"/>
      <c r="AB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8"/>
      <c r="BZ104" s="28"/>
      <c r="CA104" s="28"/>
      <c r="CB104" s="28"/>
      <c r="CC104" s="28"/>
      <c r="CD104" s="28"/>
      <c r="CE104" s="28"/>
      <c r="CF104" s="28"/>
    </row>
    <row r="105" spans="1:84" x14ac:dyDescent="0.3">
      <c r="A105" s="27" t="s">
        <v>112</v>
      </c>
      <c r="B105" s="19"/>
      <c r="C105" s="19"/>
      <c r="D105" s="19"/>
      <c r="E105" s="19"/>
      <c r="F105" s="19"/>
      <c r="G105" s="19"/>
      <c r="H105" s="19"/>
      <c r="I105" s="19"/>
      <c r="J105" s="19"/>
      <c r="K105" s="19"/>
      <c r="L105" s="28"/>
      <c r="M105" s="28"/>
      <c r="N105" s="28"/>
      <c r="O105" s="28"/>
      <c r="P105" s="28"/>
      <c r="Q105" s="28"/>
      <c r="R105" s="28"/>
      <c r="S105" s="28"/>
      <c r="T105" s="28"/>
      <c r="U105" s="28"/>
      <c r="V105" s="28"/>
      <c r="W105" s="28"/>
      <c r="X105" s="28"/>
      <c r="Y105" s="28"/>
      <c r="Z105" s="28"/>
      <c r="AA105" s="28"/>
      <c r="AB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row>
    <row r="106" spans="1:84" x14ac:dyDescent="0.3">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row>
    <row r="107" spans="1:84" x14ac:dyDescent="0.3">
      <c r="A107" s="14" t="s">
        <v>355</v>
      </c>
      <c r="B107" s="13" t="s">
        <v>33</v>
      </c>
      <c r="C107" s="13" t="s">
        <v>34</v>
      </c>
      <c r="D107" s="13" t="s">
        <v>35</v>
      </c>
      <c r="E107" s="13" t="s">
        <v>10</v>
      </c>
      <c r="F107" s="13" t="s">
        <v>13</v>
      </c>
      <c r="G107" s="13" t="s">
        <v>11</v>
      </c>
      <c r="H107" s="13" t="s">
        <v>12</v>
      </c>
      <c r="I107" s="13" t="s">
        <v>36</v>
      </c>
      <c r="J107" s="13" t="s">
        <v>70</v>
      </c>
      <c r="K107" s="13" t="s">
        <v>73</v>
      </c>
      <c r="L107" s="13" t="s">
        <v>72</v>
      </c>
      <c r="M107" s="13" t="s">
        <v>95</v>
      </c>
      <c r="N107" s="13" t="s">
        <v>96</v>
      </c>
      <c r="O107" s="13" t="s">
        <v>97</v>
      </c>
      <c r="P107" s="13" t="s">
        <v>98</v>
      </c>
      <c r="Q107" s="13" t="s">
        <v>99</v>
      </c>
      <c r="R107" s="13" t="s">
        <v>100</v>
      </c>
      <c r="S107" s="13" t="s">
        <v>101</v>
      </c>
      <c r="T107" s="13" t="s">
        <v>102</v>
      </c>
      <c r="U107" s="13" t="s">
        <v>103</v>
      </c>
      <c r="V107" s="13" t="s">
        <v>105</v>
      </c>
      <c r="W107" s="13" t="s">
        <v>106</v>
      </c>
      <c r="X107" s="13" t="s">
        <v>107</v>
      </c>
      <c r="Y107" s="13" t="s">
        <v>94</v>
      </c>
      <c r="Z107" s="13" t="s">
        <v>93</v>
      </c>
      <c r="AA107" s="13" t="s">
        <v>92</v>
      </c>
      <c r="AB107" s="13" t="s">
        <v>74</v>
      </c>
      <c r="AC107" s="13" t="s">
        <v>75</v>
      </c>
    </row>
    <row r="108" spans="1:84" x14ac:dyDescent="0.3">
      <c r="A108" s="14" t="s">
        <v>356</v>
      </c>
      <c r="B108" s="13" t="s">
        <v>382</v>
      </c>
      <c r="C108" s="13" t="s">
        <v>382</v>
      </c>
      <c r="D108" s="13" t="s">
        <v>382</v>
      </c>
      <c r="E108" s="13" t="s">
        <v>382</v>
      </c>
      <c r="F108" s="13" t="s">
        <v>382</v>
      </c>
      <c r="G108" s="13" t="s">
        <v>382</v>
      </c>
      <c r="H108" s="13" t="s">
        <v>382</v>
      </c>
      <c r="I108" s="13" t="s">
        <v>382</v>
      </c>
      <c r="J108" s="13" t="s">
        <v>383</v>
      </c>
      <c r="K108" s="13" t="s">
        <v>382</v>
      </c>
      <c r="L108" s="13" t="s">
        <v>382</v>
      </c>
      <c r="M108" s="13" t="s">
        <v>383</v>
      </c>
      <c r="N108" s="13" t="s">
        <v>383</v>
      </c>
      <c r="O108" s="13" t="s">
        <v>383</v>
      </c>
      <c r="P108" s="13" t="s">
        <v>383</v>
      </c>
      <c r="Q108" s="13" t="s">
        <v>383</v>
      </c>
      <c r="R108" s="13" t="s">
        <v>383</v>
      </c>
      <c r="S108" s="13" t="s">
        <v>383</v>
      </c>
      <c r="T108" s="13" t="s">
        <v>383</v>
      </c>
      <c r="U108" s="13" t="s">
        <v>383</v>
      </c>
      <c r="V108" s="13" t="s">
        <v>383</v>
      </c>
      <c r="W108" s="13" t="s">
        <v>383</v>
      </c>
      <c r="X108" s="13" t="s">
        <v>383</v>
      </c>
      <c r="Y108" s="13" t="s">
        <v>387</v>
      </c>
      <c r="Z108" s="13" t="s">
        <v>387</v>
      </c>
      <c r="AA108" s="13" t="s">
        <v>387</v>
      </c>
      <c r="AB108" s="13" t="s">
        <v>382</v>
      </c>
      <c r="AC108" s="13" t="s">
        <v>382</v>
      </c>
    </row>
    <row r="109" spans="1:84" x14ac:dyDescent="0.3">
      <c r="A109" s="14" t="s">
        <v>359</v>
      </c>
      <c r="B109" s="13">
        <v>293</v>
      </c>
      <c r="C109" s="13">
        <v>141</v>
      </c>
      <c r="D109" s="13">
        <v>307</v>
      </c>
      <c r="E109" s="13">
        <v>273</v>
      </c>
      <c r="F109" s="13">
        <v>338</v>
      </c>
      <c r="G109" s="13">
        <v>350</v>
      </c>
      <c r="H109" s="13">
        <v>120</v>
      </c>
      <c r="I109" s="13">
        <v>345</v>
      </c>
      <c r="J109" s="13">
        <v>746</v>
      </c>
      <c r="K109" s="13">
        <v>178</v>
      </c>
      <c r="L109" s="13">
        <v>187</v>
      </c>
      <c r="M109" s="13">
        <v>412</v>
      </c>
      <c r="N109" s="13">
        <v>392</v>
      </c>
      <c r="O109" s="13">
        <v>448</v>
      </c>
      <c r="P109" s="13">
        <v>935</v>
      </c>
      <c r="Q109" s="13">
        <v>711</v>
      </c>
      <c r="R109" s="13">
        <v>723</v>
      </c>
      <c r="S109" s="13">
        <v>773</v>
      </c>
      <c r="T109" s="13">
        <v>719</v>
      </c>
      <c r="U109" s="13">
        <v>741</v>
      </c>
      <c r="V109" s="13">
        <v>765</v>
      </c>
      <c r="W109" s="13">
        <v>402</v>
      </c>
      <c r="X109" s="13">
        <v>432</v>
      </c>
      <c r="Y109" s="13">
        <v>755</v>
      </c>
      <c r="Z109" s="13">
        <v>612</v>
      </c>
      <c r="AA109" s="13">
        <v>546</v>
      </c>
      <c r="AB109" s="13">
        <v>745</v>
      </c>
      <c r="AC109" s="13">
        <v>186</v>
      </c>
    </row>
    <row r="110" spans="1:84" x14ac:dyDescent="0.3">
      <c r="A110" s="14" t="s">
        <v>360</v>
      </c>
      <c r="B110" s="13" t="s">
        <v>361</v>
      </c>
      <c r="C110" s="13" t="s">
        <v>361</v>
      </c>
      <c r="D110" s="13" t="s">
        <v>361</v>
      </c>
      <c r="E110" s="13" t="s">
        <v>361</v>
      </c>
      <c r="F110" s="13" t="s">
        <v>361</v>
      </c>
      <c r="G110" s="13" t="s">
        <v>361</v>
      </c>
      <c r="H110" s="13" t="s">
        <v>361</v>
      </c>
      <c r="I110" s="13" t="s">
        <v>361</v>
      </c>
      <c r="J110" s="13" t="s">
        <v>361</v>
      </c>
      <c r="K110" s="13" t="s">
        <v>361</v>
      </c>
      <c r="L110" s="13" t="s">
        <v>361</v>
      </c>
      <c r="M110" s="13" t="s">
        <v>361</v>
      </c>
      <c r="N110" s="13" t="s">
        <v>361</v>
      </c>
      <c r="O110" s="13" t="s">
        <v>361</v>
      </c>
      <c r="P110" s="13" t="s">
        <v>361</v>
      </c>
      <c r="Q110" s="13" t="s">
        <v>361</v>
      </c>
      <c r="R110" s="13" t="s">
        <v>361</v>
      </c>
      <c r="S110" s="13" t="s">
        <v>361</v>
      </c>
      <c r="T110" s="13" t="s">
        <v>361</v>
      </c>
      <c r="U110" s="13" t="s">
        <v>361</v>
      </c>
      <c r="V110" s="13" t="s">
        <v>361</v>
      </c>
      <c r="W110" s="13" t="s">
        <v>361</v>
      </c>
      <c r="X110" s="13" t="s">
        <v>361</v>
      </c>
      <c r="Y110" s="13" t="s">
        <v>361</v>
      </c>
      <c r="Z110" s="13" t="s">
        <v>361</v>
      </c>
      <c r="AA110" s="13" t="s">
        <v>361</v>
      </c>
      <c r="AB110" s="13" t="s">
        <v>361</v>
      </c>
      <c r="AC110" s="13" t="s">
        <v>361</v>
      </c>
    </row>
    <row r="111" spans="1:84" x14ac:dyDescent="0.3">
      <c r="A111" s="14" t="s">
        <v>362</v>
      </c>
      <c r="B111" s="13" t="s">
        <v>388</v>
      </c>
      <c r="C111" s="13" t="s">
        <v>364</v>
      </c>
      <c r="D111" s="13" t="s">
        <v>365</v>
      </c>
      <c r="E111" s="13" t="s">
        <v>389</v>
      </c>
      <c r="F111" s="13" t="s">
        <v>390</v>
      </c>
      <c r="G111" s="13" t="s">
        <v>391</v>
      </c>
      <c r="H111" s="13" t="s">
        <v>392</v>
      </c>
      <c r="I111" s="13" t="s">
        <v>393</v>
      </c>
      <c r="J111" s="13" t="s">
        <v>372</v>
      </c>
      <c r="K111" s="13" t="s">
        <v>394</v>
      </c>
      <c r="L111" s="13" t="s">
        <v>376</v>
      </c>
      <c r="M111" s="13" t="s">
        <v>395</v>
      </c>
      <c r="N111" s="13" t="s">
        <v>396</v>
      </c>
      <c r="O111" s="13" t="s">
        <v>397</v>
      </c>
      <c r="P111" s="13" t="s">
        <v>398</v>
      </c>
      <c r="Q111" s="13" t="s">
        <v>399</v>
      </c>
      <c r="R111" s="13" t="s">
        <v>400</v>
      </c>
      <c r="S111" s="13" t="s">
        <v>401</v>
      </c>
      <c r="T111" s="13" t="s">
        <v>402</v>
      </c>
      <c r="U111" s="13" t="s">
        <v>403</v>
      </c>
      <c r="V111" s="13" t="s">
        <v>404</v>
      </c>
      <c r="W111" s="13" t="s">
        <v>405</v>
      </c>
      <c r="X111" s="13" t="s">
        <v>406</v>
      </c>
      <c r="Y111" s="13" t="s">
        <v>394</v>
      </c>
      <c r="Z111" s="13" t="s">
        <v>407</v>
      </c>
      <c r="AA111" s="13" t="s">
        <v>408</v>
      </c>
      <c r="AB111" s="13" t="s">
        <v>376</v>
      </c>
      <c r="AC111" s="13" t="s">
        <v>369</v>
      </c>
    </row>
    <row r="112" spans="1:84" x14ac:dyDescent="0.3">
      <c r="D112" s="34"/>
      <c r="AB112" s="34"/>
      <c r="AC112" s="34"/>
    </row>
    <row r="113" spans="1:15" x14ac:dyDescent="0.3">
      <c r="A113" s="62" t="s">
        <v>385</v>
      </c>
      <c r="C113" s="67"/>
      <c r="D113" s="67"/>
      <c r="N113" s="67"/>
      <c r="O113" s="67"/>
    </row>
    <row r="114" spans="1:15" x14ac:dyDescent="0.3">
      <c r="A114" s="14" t="s">
        <v>377</v>
      </c>
      <c r="B114" s="34">
        <v>20</v>
      </c>
      <c r="C114" s="66" t="s">
        <v>378</v>
      </c>
      <c r="D114" s="66"/>
      <c r="N114" s="67"/>
      <c r="O114" s="67"/>
    </row>
    <row r="115" spans="1:15" x14ac:dyDescent="0.3">
      <c r="A115" s="14" t="s">
        <v>379</v>
      </c>
      <c r="B115" s="34">
        <v>60</v>
      </c>
      <c r="C115" s="66" t="s">
        <v>384</v>
      </c>
      <c r="D115" s="66"/>
      <c r="N115" s="67"/>
      <c r="O115" s="67"/>
    </row>
    <row r="116" spans="1:15" x14ac:dyDescent="0.3">
      <c r="A116" s="14" t="s">
        <v>381</v>
      </c>
      <c r="B116" s="63">
        <v>45935</v>
      </c>
      <c r="C116" s="66" t="s">
        <v>380</v>
      </c>
      <c r="D116" s="66"/>
      <c r="N116" s="67"/>
      <c r="O116" s="67"/>
    </row>
  </sheetData>
  <mergeCells count="12">
    <mergeCell ref="B2:S2"/>
    <mergeCell ref="U2:AJ2"/>
    <mergeCell ref="B51:S51"/>
    <mergeCell ref="U51:CC51"/>
    <mergeCell ref="C115:D115"/>
    <mergeCell ref="N115:O115"/>
    <mergeCell ref="C116:D116"/>
    <mergeCell ref="N116:O116"/>
    <mergeCell ref="C113:D113"/>
    <mergeCell ref="N113:O113"/>
    <mergeCell ref="C114:D114"/>
    <mergeCell ref="N114:O114"/>
  </mergeCells>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8DD54-A76F-4180-B017-F2E688056024}">
  <dimension ref="A1:CS47"/>
  <sheetViews>
    <sheetView tabSelected="1" workbookViewId="0">
      <selection activeCell="K47" sqref="K47"/>
    </sheetView>
  </sheetViews>
  <sheetFormatPr defaultRowHeight="14.4" x14ac:dyDescent="0.3"/>
  <cols>
    <col min="3" max="3" width="23.6640625" customWidth="1"/>
    <col min="4" max="4" width="19.109375" customWidth="1"/>
    <col min="5" max="5" width="10.33203125" customWidth="1"/>
  </cols>
  <sheetData>
    <row r="1" spans="1:97" x14ac:dyDescent="0.3">
      <c r="A1" t="s">
        <v>339</v>
      </c>
    </row>
    <row r="2" spans="1:97" ht="15.6" x14ac:dyDescent="0.3">
      <c r="A2" s="41" t="s">
        <v>251</v>
      </c>
      <c r="B2" s="39"/>
      <c r="C2" s="39" t="s">
        <v>330</v>
      </c>
      <c r="D2" s="39" t="s">
        <v>331</v>
      </c>
      <c r="E2" s="39" t="s">
        <v>252</v>
      </c>
      <c r="F2" s="39" t="s">
        <v>253</v>
      </c>
      <c r="G2" s="39" t="s">
        <v>254</v>
      </c>
      <c r="H2" s="39" t="s">
        <v>255</v>
      </c>
      <c r="I2" s="39" t="s">
        <v>256</v>
      </c>
      <c r="J2" s="39" t="s">
        <v>257</v>
      </c>
      <c r="K2" s="39" t="s">
        <v>258</v>
      </c>
      <c r="L2" s="39" t="s">
        <v>259</v>
      </c>
      <c r="M2" s="39" t="s">
        <v>260</v>
      </c>
      <c r="N2" s="39"/>
      <c r="O2" s="39" t="s">
        <v>261</v>
      </c>
      <c r="P2" s="39" t="s">
        <v>262</v>
      </c>
      <c r="Q2" s="39" t="s">
        <v>263</v>
      </c>
      <c r="R2" s="39" t="s">
        <v>264</v>
      </c>
      <c r="S2" s="39" t="s">
        <v>265</v>
      </c>
      <c r="T2" s="39" t="s">
        <v>266</v>
      </c>
      <c r="U2" s="39" t="s">
        <v>267</v>
      </c>
      <c r="V2" s="39" t="s">
        <v>268</v>
      </c>
      <c r="W2" s="39" t="s">
        <v>269</v>
      </c>
      <c r="X2" s="39"/>
      <c r="Y2" s="39" t="s">
        <v>270</v>
      </c>
      <c r="Z2" s="39" t="s">
        <v>271</v>
      </c>
      <c r="AA2" s="39" t="s">
        <v>272</v>
      </c>
      <c r="AB2" s="39" t="s">
        <v>273</v>
      </c>
      <c r="AC2" s="39" t="s">
        <v>274</v>
      </c>
      <c r="AD2" s="39" t="s">
        <v>275</v>
      </c>
      <c r="AE2" s="39" t="s">
        <v>276</v>
      </c>
      <c r="AF2" s="39" t="s">
        <v>277</v>
      </c>
      <c r="AG2" s="39" t="s">
        <v>278</v>
      </c>
      <c r="AH2" s="39"/>
      <c r="AI2" s="39" t="s">
        <v>279</v>
      </c>
      <c r="AJ2" s="39" t="s">
        <v>280</v>
      </c>
      <c r="AK2" s="39" t="s">
        <v>281</v>
      </c>
      <c r="AL2" s="39"/>
      <c r="AM2" s="39" t="s">
        <v>282</v>
      </c>
      <c r="AN2" s="39" t="s">
        <v>283</v>
      </c>
      <c r="AO2" s="39" t="s">
        <v>284</v>
      </c>
      <c r="AP2" s="39" t="s">
        <v>285</v>
      </c>
      <c r="AQ2" s="39"/>
      <c r="AR2" s="39" t="s">
        <v>286</v>
      </c>
      <c r="AS2" s="39" t="s">
        <v>287</v>
      </c>
      <c r="AT2" s="39" t="s">
        <v>288</v>
      </c>
      <c r="AU2" s="39"/>
      <c r="AV2" s="39" t="s">
        <v>289</v>
      </c>
      <c r="AW2" s="39" t="s">
        <v>290</v>
      </c>
      <c r="AX2" s="39" t="s">
        <v>291</v>
      </c>
      <c r="AY2" s="39" t="s">
        <v>292</v>
      </c>
      <c r="AZ2" s="39"/>
      <c r="BA2" s="39" t="s">
        <v>293</v>
      </c>
      <c r="BB2" s="39" t="s">
        <v>294</v>
      </c>
      <c r="BC2" s="39" t="s">
        <v>295</v>
      </c>
      <c r="BD2" s="39" t="s">
        <v>296</v>
      </c>
      <c r="BE2" s="39"/>
      <c r="BF2" s="39" t="s">
        <v>297</v>
      </c>
      <c r="BG2" s="39" t="s">
        <v>298</v>
      </c>
      <c r="BH2" s="39" t="s">
        <v>299</v>
      </c>
      <c r="BI2" s="39"/>
      <c r="BJ2" s="39" t="s">
        <v>300</v>
      </c>
      <c r="BK2" s="39" t="s">
        <v>301</v>
      </c>
      <c r="BL2" s="39" t="s">
        <v>302</v>
      </c>
      <c r="BM2" s="39"/>
      <c r="BN2" s="39" t="s">
        <v>303</v>
      </c>
      <c r="BO2" s="39" t="s">
        <v>304</v>
      </c>
      <c r="BP2" s="39" t="s">
        <v>305</v>
      </c>
      <c r="BQ2" s="39"/>
      <c r="BR2" s="39" t="s">
        <v>306</v>
      </c>
      <c r="BS2" s="39" t="s">
        <v>307</v>
      </c>
      <c r="BT2" s="39" t="s">
        <v>308</v>
      </c>
      <c r="BU2" s="39" t="s">
        <v>309</v>
      </c>
      <c r="BV2" s="39" t="s">
        <v>310</v>
      </c>
      <c r="BW2" s="39" t="s">
        <v>311</v>
      </c>
      <c r="BX2" s="39"/>
      <c r="BY2" s="39" t="s">
        <v>312</v>
      </c>
      <c r="BZ2" s="39" t="s">
        <v>313</v>
      </c>
      <c r="CA2" s="39" t="s">
        <v>314</v>
      </c>
      <c r="CB2" s="39" t="s">
        <v>315</v>
      </c>
      <c r="CC2" s="39"/>
      <c r="CD2" s="39" t="s">
        <v>316</v>
      </c>
      <c r="CE2" s="39" t="s">
        <v>317</v>
      </c>
      <c r="CF2" s="39"/>
      <c r="CG2" s="39" t="s">
        <v>318</v>
      </c>
      <c r="CH2" s="39" t="s">
        <v>319</v>
      </c>
      <c r="CI2" s="39" t="s">
        <v>320</v>
      </c>
      <c r="CJ2" s="39" t="s">
        <v>321</v>
      </c>
      <c r="CK2" s="39"/>
      <c r="CL2" s="39" t="s">
        <v>322</v>
      </c>
      <c r="CM2" s="39" t="s">
        <v>323</v>
      </c>
      <c r="CN2" s="39" t="s">
        <v>324</v>
      </c>
      <c r="CO2" s="39" t="s">
        <v>325</v>
      </c>
      <c r="CP2" s="39"/>
      <c r="CQ2" s="39" t="s">
        <v>326</v>
      </c>
      <c r="CR2" s="39" t="s">
        <v>327</v>
      </c>
      <c r="CS2" s="42" t="s">
        <v>328</v>
      </c>
    </row>
    <row r="3" spans="1:97" x14ac:dyDescent="0.3">
      <c r="A3" t="s">
        <v>203</v>
      </c>
      <c r="C3" s="43">
        <v>629.60367246125065</v>
      </c>
      <c r="D3" s="1">
        <v>5.6066852961601326</v>
      </c>
      <c r="E3">
        <v>34.3506</v>
      </c>
      <c r="F3">
        <v>2.5999999999999999E-2</v>
      </c>
      <c r="G3">
        <v>21.1769</v>
      </c>
      <c r="H3">
        <v>21.58</v>
      </c>
      <c r="I3">
        <v>0.2203</v>
      </c>
      <c r="J3">
        <v>7.3464999999999998</v>
      </c>
      <c r="K3">
        <v>0</v>
      </c>
      <c r="L3">
        <v>0</v>
      </c>
      <c r="M3">
        <v>9.1197999999999997</v>
      </c>
      <c r="O3">
        <v>64.858889000000005</v>
      </c>
      <c r="P3">
        <v>1.0395E-2</v>
      </c>
      <c r="Q3">
        <v>20.724363</v>
      </c>
      <c r="R3">
        <v>0.239481</v>
      </c>
      <c r="S3">
        <v>0</v>
      </c>
      <c r="T3">
        <v>0</v>
      </c>
      <c r="U3">
        <v>3.7503099999999998</v>
      </c>
      <c r="V3">
        <v>10.612404</v>
      </c>
      <c r="W3">
        <v>0.10731599999999999</v>
      </c>
      <c r="Y3">
        <v>36.776024999999997</v>
      </c>
      <c r="Z3">
        <v>0</v>
      </c>
      <c r="AA3">
        <v>20.862072000000001</v>
      </c>
      <c r="AB3">
        <v>35.115497999999995</v>
      </c>
      <c r="AC3">
        <v>4.1354280000000001</v>
      </c>
      <c r="AD3">
        <v>2.1779999999999999</v>
      </c>
      <c r="AE3">
        <v>0.93369999999999997</v>
      </c>
      <c r="AF3">
        <v>0</v>
      </c>
      <c r="AG3">
        <v>0</v>
      </c>
      <c r="AI3">
        <v>4.6814233650364159</v>
      </c>
      <c r="AJ3">
        <v>2.6564502334912596</v>
      </c>
      <c r="AK3">
        <v>4.8865603309636789</v>
      </c>
      <c r="AM3">
        <v>1.4061263503458188</v>
      </c>
      <c r="AN3">
        <v>0.85330824305137964</v>
      </c>
      <c r="AO3">
        <v>0.62102409467466924</v>
      </c>
      <c r="AP3">
        <v>1.5237711068637337E-3</v>
      </c>
      <c r="AR3">
        <v>0.17765645117577858</v>
      </c>
      <c r="AS3">
        <v>0.90970564493468997</v>
      </c>
      <c r="AT3">
        <v>6.0529027401874389E-3</v>
      </c>
      <c r="AV3">
        <v>2.3883451297327962</v>
      </c>
      <c r="AW3">
        <v>0.26406368537526653</v>
      </c>
      <c r="AX3">
        <v>8.1362213316251958E-2</v>
      </c>
      <c r="AY3">
        <v>0.28487074419533343</v>
      </c>
      <c r="BA3">
        <v>0.78612199584925269</v>
      </c>
      <c r="BB3">
        <v>8.960449755543351E-2</v>
      </c>
      <c r="BC3">
        <v>2.7608568114317524E-2</v>
      </c>
      <c r="BD3">
        <v>9.6664938480996221E-2</v>
      </c>
      <c r="BF3">
        <v>5.0559242342668093E-2</v>
      </c>
      <c r="BG3">
        <v>1.7694320580643747E-3</v>
      </c>
      <c r="BH3">
        <v>-100.32762696498922</v>
      </c>
      <c r="BJ3">
        <v>-4.3116760444846811</v>
      </c>
      <c r="BK3">
        <v>2.0657471432109824E-2</v>
      </c>
      <c r="BL3">
        <v>9810.7124672659938</v>
      </c>
      <c r="BN3">
        <v>-0.78999221438708511</v>
      </c>
      <c r="BO3">
        <v>3.2687534217541801E-2</v>
      </c>
      <c r="BP3">
        <v>2232.5472049054679</v>
      </c>
      <c r="BR3">
        <v>0.16247852038111996</v>
      </c>
      <c r="BS3">
        <v>0.83198570157801721</v>
      </c>
      <c r="BT3">
        <v>5.5357780408627575E-3</v>
      </c>
      <c r="BU3">
        <v>4.7438588224206039E-2</v>
      </c>
      <c r="BV3">
        <v>-5.4049526640443865E-3</v>
      </c>
      <c r="BW3">
        <v>10522.675356201575</v>
      </c>
      <c r="BY3">
        <v>0.48790246653566294</v>
      </c>
      <c r="BZ3">
        <v>0.29608377397777219</v>
      </c>
      <c r="CA3">
        <v>0.21548503624537682</v>
      </c>
      <c r="CB3">
        <v>5.2872324118792774E-4</v>
      </c>
      <c r="CD3">
        <v>6.5850789641318546</v>
      </c>
      <c r="CE3">
        <v>1.5683787971548515</v>
      </c>
      <c r="CH3">
        <v>1.7055036128041747</v>
      </c>
      <c r="CI3">
        <v>1.5861697235637832E-3</v>
      </c>
      <c r="CJ3">
        <v>5075.8469383399815</v>
      </c>
      <c r="CM3">
        <v>1.7055036128041747</v>
      </c>
      <c r="CN3">
        <v>1.5861697235637832E-3</v>
      </c>
      <c r="CO3">
        <v>6137.5236539802827</v>
      </c>
      <c r="CQ3">
        <v>100345.75165581035</v>
      </c>
      <c r="CR3">
        <v>111.15518520376614</v>
      </c>
      <c r="CS3" s="9">
        <v>629.60367246125065</v>
      </c>
    </row>
    <row r="4" spans="1:97" x14ac:dyDescent="0.3">
      <c r="A4" t="s">
        <v>204</v>
      </c>
      <c r="C4" s="43">
        <v>635.73070827198296</v>
      </c>
      <c r="D4" s="1">
        <v>5.3351075979639111</v>
      </c>
      <c r="E4">
        <v>34.804000000000002</v>
      </c>
      <c r="F4">
        <v>5.21E-2</v>
      </c>
      <c r="G4">
        <v>20.742000000000001</v>
      </c>
      <c r="H4">
        <v>21.551200000000001</v>
      </c>
      <c r="I4">
        <v>0.22040000000000001</v>
      </c>
      <c r="J4">
        <v>7.5430000000000001</v>
      </c>
      <c r="K4">
        <v>0</v>
      </c>
      <c r="L4">
        <v>0</v>
      </c>
      <c r="M4">
        <v>9.1984999999999992</v>
      </c>
      <c r="O4">
        <v>64.799063000000004</v>
      </c>
      <c r="P4">
        <v>5.4153E-2</v>
      </c>
      <c r="Q4">
        <v>20.979882</v>
      </c>
      <c r="R4">
        <v>0.17354700000000001</v>
      </c>
      <c r="S4">
        <v>0</v>
      </c>
      <c r="T4">
        <v>0</v>
      </c>
      <c r="U4">
        <v>3.8469440000000001</v>
      </c>
      <c r="V4">
        <v>10.595475</v>
      </c>
      <c r="W4">
        <v>0.10484099999999999</v>
      </c>
      <c r="Y4">
        <v>37.096587</v>
      </c>
      <c r="Z4">
        <v>0</v>
      </c>
      <c r="AA4">
        <v>20.684861999999999</v>
      </c>
      <c r="AB4">
        <v>35.017685999999998</v>
      </c>
      <c r="AC4">
        <v>4.0437539999999998</v>
      </c>
      <c r="AD4">
        <v>2.3051159999999999</v>
      </c>
      <c r="AE4">
        <v>0.89090000000000003</v>
      </c>
      <c r="AF4">
        <v>0</v>
      </c>
      <c r="AG4">
        <v>3.2669999999999999E-3</v>
      </c>
      <c r="AI4">
        <v>4.6650222788573528</v>
      </c>
      <c r="AJ4">
        <v>2.6501771547660975</v>
      </c>
      <c r="AK4">
        <v>4.8761793930018298</v>
      </c>
      <c r="AM4">
        <v>1.3993300727122109</v>
      </c>
      <c r="AN4">
        <v>0.87306257007723742</v>
      </c>
      <c r="AO4">
        <v>0.60024128562951518</v>
      </c>
      <c r="AP4">
        <v>3.042705457874531E-3</v>
      </c>
      <c r="AR4">
        <v>0.18180377664557398</v>
      </c>
      <c r="AS4">
        <v>0.90610967549961496</v>
      </c>
      <c r="AT4">
        <v>5.8993422880553818E-3</v>
      </c>
      <c r="AV4">
        <v>2.3766329122100571</v>
      </c>
      <c r="AW4">
        <v>0.27888168879027614</v>
      </c>
      <c r="AX4">
        <v>7.7467718211353065E-2</v>
      </c>
      <c r="AY4">
        <v>0.27796398132396433</v>
      </c>
      <c r="BA4">
        <v>0.78422126168539741</v>
      </c>
      <c r="BB4">
        <v>9.4869097915560099E-2</v>
      </c>
      <c r="BC4">
        <v>2.6352725330111824E-2</v>
      </c>
      <c r="BD4">
        <v>9.4556915068930658E-2</v>
      </c>
      <c r="BF4">
        <v>4.3084635774857591E-2</v>
      </c>
      <c r="BG4">
        <v>1.8781722517474506E-3</v>
      </c>
      <c r="BH4">
        <v>-87.271448530155766</v>
      </c>
      <c r="BJ4">
        <v>-4.157461790159064</v>
      </c>
      <c r="BK4">
        <v>2.0076383751753756E-2</v>
      </c>
      <c r="BL4">
        <v>9528.3169847850677</v>
      </c>
      <c r="BN4">
        <v>-0.79462258661050345</v>
      </c>
      <c r="BO4">
        <v>3.1794985084774435E-2</v>
      </c>
      <c r="BP4">
        <v>2307.2433397975524</v>
      </c>
      <c r="BR4">
        <v>0.16621105327239755</v>
      </c>
      <c r="BS4">
        <v>0.82839557199466918</v>
      </c>
      <c r="BT4">
        <v>5.3933747329332603E-3</v>
      </c>
      <c r="BU4">
        <v>4.6018831792759396E-2</v>
      </c>
      <c r="BV4">
        <v>-5.2046246630455591E-3</v>
      </c>
      <c r="BW4">
        <v>10528.718637211114</v>
      </c>
      <c r="BY4">
        <v>0.48660897968409844</v>
      </c>
      <c r="BZ4">
        <v>0.3036024842960941</v>
      </c>
      <c r="CA4">
        <v>0.20873045270750801</v>
      </c>
      <c r="CB4">
        <v>1.0580833122994476E-3</v>
      </c>
      <c r="CD4">
        <v>7.0386456708177558</v>
      </c>
      <c r="CE4">
        <v>2.1172911062652258</v>
      </c>
      <c r="CH4">
        <v>1.7444430338180534</v>
      </c>
      <c r="CI4">
        <v>3.1742499368983428E-3</v>
      </c>
      <c r="CJ4">
        <v>4850.202686623632</v>
      </c>
      <c r="CM4">
        <v>1.7444430338180534</v>
      </c>
      <c r="CN4">
        <v>3.1742499368983428E-3</v>
      </c>
      <c r="CO4">
        <v>5820.0125093041897</v>
      </c>
      <c r="CQ4">
        <v>98755.49067557689</v>
      </c>
      <c r="CR4">
        <v>108.65616331909673</v>
      </c>
      <c r="CS4" s="9">
        <v>635.73070827198296</v>
      </c>
    </row>
    <row r="5" spans="1:97" x14ac:dyDescent="0.3">
      <c r="A5" t="s">
        <v>205</v>
      </c>
      <c r="C5" s="43">
        <v>621.63323669067847</v>
      </c>
      <c r="D5" s="1">
        <v>5.0721222059227919</v>
      </c>
      <c r="E5">
        <v>34.419800000000002</v>
      </c>
      <c r="F5">
        <v>4.8099999999999997E-2</v>
      </c>
      <c r="G5">
        <v>20.994299999999999</v>
      </c>
      <c r="H5">
        <v>21.411200000000001</v>
      </c>
      <c r="I5">
        <v>0.24979999999999999</v>
      </c>
      <c r="J5">
        <v>7.5121000000000002</v>
      </c>
      <c r="K5">
        <v>4.8999999999999998E-3</v>
      </c>
      <c r="L5">
        <v>0</v>
      </c>
      <c r="M5">
        <v>9.1969999999999992</v>
      </c>
      <c r="O5">
        <v>65.137345999999994</v>
      </c>
      <c r="P5">
        <v>0</v>
      </c>
      <c r="Q5">
        <v>21.049973999999999</v>
      </c>
      <c r="R5">
        <v>0.18097199999999999</v>
      </c>
      <c r="S5">
        <v>2.4750000000000001E-2</v>
      </c>
      <c r="T5">
        <v>0</v>
      </c>
      <c r="U5">
        <v>4.0915929999999996</v>
      </c>
      <c r="V5">
        <v>9.9182159999999993</v>
      </c>
      <c r="W5">
        <v>9.6821999999999991E-2</v>
      </c>
      <c r="Y5">
        <v>36.787607999999999</v>
      </c>
      <c r="Z5">
        <v>0</v>
      </c>
      <c r="AA5">
        <v>20.558142</v>
      </c>
      <c r="AB5">
        <v>35.178758999999999</v>
      </c>
      <c r="AC5">
        <v>4.1212709999999992</v>
      </c>
      <c r="AD5">
        <v>2.1485970000000001</v>
      </c>
      <c r="AE5">
        <v>0.9718</v>
      </c>
      <c r="AF5">
        <v>0</v>
      </c>
      <c r="AG5">
        <v>0</v>
      </c>
      <c r="AI5">
        <v>4.6802955376156774</v>
      </c>
      <c r="AJ5">
        <v>2.6451217793163475</v>
      </c>
      <c r="AK5">
        <v>4.9023833970352584</v>
      </c>
      <c r="AM5">
        <v>1.3947914413943747</v>
      </c>
      <c r="AN5">
        <v>0.87233275047197656</v>
      </c>
      <c r="AO5">
        <v>0.60853751555782321</v>
      </c>
      <c r="AP5">
        <v>2.8182974125714718E-3</v>
      </c>
      <c r="AR5">
        <v>0.19299685357021387</v>
      </c>
      <c r="AS5">
        <v>0.84657348952270506</v>
      </c>
      <c r="AT5">
        <v>5.4377251882663253E-3</v>
      </c>
      <c r="AV5">
        <v>2.4003953440938539</v>
      </c>
      <c r="AW5">
        <v>0.26134234127588468</v>
      </c>
      <c r="AX5">
        <v>8.4956438516030769E-2</v>
      </c>
      <c r="AY5">
        <v>0.28481480916416413</v>
      </c>
      <c r="BA5">
        <v>0.78674971677720873</v>
      </c>
      <c r="BB5">
        <v>8.8306335452821683E-2</v>
      </c>
      <c r="BC5">
        <v>2.8706376937803521E-2</v>
      </c>
      <c r="BD5">
        <v>9.6237570832166067E-2</v>
      </c>
      <c r="BF5">
        <v>5.1761990121073867E-2</v>
      </c>
      <c r="BG5">
        <v>1.7408247205813522E-3</v>
      </c>
      <c r="BH5">
        <v>-104.10342134158594</v>
      </c>
      <c r="BJ5">
        <v>-4.3389227186431985</v>
      </c>
      <c r="BK5">
        <v>2.0723088681620587E-2</v>
      </c>
      <c r="BL5">
        <v>9873.0700854100614</v>
      </c>
      <c r="BN5">
        <v>-0.79773150080728716</v>
      </c>
      <c r="BO5">
        <v>3.2934863022216862E-2</v>
      </c>
      <c r="BP5">
        <v>2230.1538312976868</v>
      </c>
      <c r="BR5">
        <v>0.18468455835719283</v>
      </c>
      <c r="BS5">
        <v>0.81011191704494445</v>
      </c>
      <c r="BT5">
        <v>5.2035245978628861E-3</v>
      </c>
      <c r="BU5">
        <v>4.3419004059861835E-2</v>
      </c>
      <c r="BV5">
        <v>-4.7307075579280256E-3</v>
      </c>
      <c r="BW5">
        <v>10545.826907368568</v>
      </c>
      <c r="BY5">
        <v>0.4845583221181628</v>
      </c>
      <c r="BZ5">
        <v>0.30305326040347164</v>
      </c>
      <c r="CA5">
        <v>0.21140932524641132</v>
      </c>
      <c r="CB5">
        <v>9.7909223195431316E-4</v>
      </c>
      <c r="CD5">
        <v>7.5176721974790421</v>
      </c>
      <c r="CE5">
        <v>2.364364931284749</v>
      </c>
      <c r="CH5">
        <v>1.7286067718256692</v>
      </c>
      <c r="CI5">
        <v>2.9372766958629393E-3</v>
      </c>
      <c r="CJ5">
        <v>4511.3523316264145</v>
      </c>
      <c r="CM5">
        <v>1.7286067718256692</v>
      </c>
      <c r="CN5">
        <v>2.9372766958629393E-3</v>
      </c>
      <c r="CO5">
        <v>5632.8920802191697</v>
      </c>
      <c r="CQ5">
        <v>99788.781808641361</v>
      </c>
      <c r="CR5">
        <v>111.52285572280763</v>
      </c>
      <c r="CS5" s="9">
        <v>621.63323669067847</v>
      </c>
    </row>
    <row r="6" spans="1:97" x14ac:dyDescent="0.3">
      <c r="A6" t="s">
        <v>206</v>
      </c>
      <c r="C6" s="43">
        <v>749.5237458641185</v>
      </c>
      <c r="D6" s="1">
        <v>4.9172388185712732</v>
      </c>
      <c r="E6">
        <v>34.512500000000003</v>
      </c>
      <c r="F6">
        <v>5.8099999999999999E-2</v>
      </c>
      <c r="G6">
        <v>21.0593</v>
      </c>
      <c r="H6">
        <v>21.422799999999999</v>
      </c>
      <c r="I6">
        <v>0.24279999999999999</v>
      </c>
      <c r="J6">
        <v>7.4351000000000003</v>
      </c>
      <c r="K6">
        <v>7.4999999999999997E-3</v>
      </c>
      <c r="L6">
        <v>0</v>
      </c>
      <c r="M6">
        <v>9.1234999999999999</v>
      </c>
      <c r="O6">
        <v>67.030424999999994</v>
      </c>
      <c r="P6">
        <v>2.9204999999999998E-2</v>
      </c>
      <c r="Q6">
        <v>21.152933999999998</v>
      </c>
      <c r="R6">
        <v>0.17790300000000001</v>
      </c>
      <c r="S6">
        <v>0</v>
      </c>
      <c r="T6">
        <v>2.2572000000000002E-2</v>
      </c>
      <c r="U6">
        <v>3.8706049999999999</v>
      </c>
      <c r="V6">
        <v>8.4766770000000005</v>
      </c>
      <c r="W6">
        <v>0.11830499999999999</v>
      </c>
      <c r="Y6">
        <v>37.337156999999998</v>
      </c>
      <c r="Z6">
        <v>0</v>
      </c>
      <c r="AA6">
        <v>20.848607999999999</v>
      </c>
      <c r="AB6">
        <v>34.565849999999998</v>
      </c>
      <c r="AC6">
        <v>2.6878499999999996</v>
      </c>
      <c r="AD6">
        <v>3.9028769999999997</v>
      </c>
      <c r="AE6">
        <v>0.89759999999999995</v>
      </c>
      <c r="AF6">
        <v>0</v>
      </c>
      <c r="AG6">
        <v>0</v>
      </c>
      <c r="AI6">
        <v>4.6749906924267091</v>
      </c>
      <c r="AJ6">
        <v>2.610618978912024</v>
      </c>
      <c r="AK6">
        <v>4.8229710509024262</v>
      </c>
      <c r="AM6">
        <v>1.3939653288921769</v>
      </c>
      <c r="AN6">
        <v>0.86241262237526983</v>
      </c>
      <c r="AO6">
        <v>0.61648731952096814</v>
      </c>
      <c r="AP6">
        <v>3.4003635411397242E-3</v>
      </c>
      <c r="AR6">
        <v>0.18019157223537066</v>
      </c>
      <c r="AS6">
        <v>0.7140926395813757</v>
      </c>
      <c r="AT6">
        <v>6.5575879718923731E-3</v>
      </c>
      <c r="AV6">
        <v>2.3203680894218168</v>
      </c>
      <c r="AW6">
        <v>0.46703245269084531</v>
      </c>
      <c r="AX6">
        <v>7.7198636443380361E-2</v>
      </c>
      <c r="AY6">
        <v>0.18274428530985845</v>
      </c>
      <c r="BA6">
        <v>0.75586276010817333</v>
      </c>
      <c r="BB6">
        <v>0.1568416454643238</v>
      </c>
      <c r="BC6">
        <v>2.5925310109866866E-2</v>
      </c>
      <c r="BD6">
        <v>6.1370284317635991E-2</v>
      </c>
      <c r="BF6">
        <v>-0.10856528812441686</v>
      </c>
      <c r="BG6">
        <v>3.3773194059435064E-3</v>
      </c>
      <c r="BH6">
        <v>149.62690675354008</v>
      </c>
      <c r="BJ6">
        <v>-2.4137274486561657</v>
      </c>
      <c r="BK6">
        <v>1.2232022982435885E-2</v>
      </c>
      <c r="BL6">
        <v>6507.7413972520499</v>
      </c>
      <c r="BN6">
        <v>-1.176650436753939</v>
      </c>
      <c r="BO6">
        <v>2.3119495214304096E-2</v>
      </c>
      <c r="BP6">
        <v>3848.6456736552095</v>
      </c>
      <c r="BR6">
        <v>0.20002576731857732</v>
      </c>
      <c r="BS6">
        <v>0.79269483248770289</v>
      </c>
      <c r="BT6">
        <v>7.279400193719871E-3</v>
      </c>
      <c r="BU6">
        <v>5.9434532046868785E-2</v>
      </c>
      <c r="BV6">
        <v>-6.2723723056580718E-3</v>
      </c>
      <c r="BW6">
        <v>10560.940805643</v>
      </c>
      <c r="BY6">
        <v>0.48464415534315014</v>
      </c>
      <c r="BZ6">
        <v>0.29983761307786672</v>
      </c>
      <c r="CA6">
        <v>0.21433601686955062</v>
      </c>
      <c r="CB6">
        <v>1.1822147094325433E-3</v>
      </c>
      <c r="CD6">
        <v>6.9657256227497415</v>
      </c>
      <c r="CE6">
        <v>3.6883778014468023</v>
      </c>
      <c r="CH6">
        <v>1.7104372546543987</v>
      </c>
      <c r="CI6">
        <v>3.5466441282976302E-3</v>
      </c>
      <c r="CJ6">
        <v>4914.3604679559121</v>
      </c>
      <c r="CM6">
        <v>1.7104372546543987</v>
      </c>
      <c r="CN6">
        <v>3.5466441282976302E-3</v>
      </c>
      <c r="CO6">
        <v>4920.1171691866357</v>
      </c>
      <c r="CQ6">
        <v>96825.002068320391</v>
      </c>
      <c r="CR6">
        <v>94.67829056910729</v>
      </c>
      <c r="CS6" s="9">
        <v>749.5237458641185</v>
      </c>
    </row>
    <row r="7" spans="1:97" x14ac:dyDescent="0.3">
      <c r="A7" t="s">
        <v>207</v>
      </c>
      <c r="C7" s="43">
        <v>742.91996808676333</v>
      </c>
      <c r="D7" s="1">
        <v>3.1431429928943633</v>
      </c>
      <c r="E7">
        <v>34.884599999999999</v>
      </c>
      <c r="F7">
        <v>8.0199999999999994E-2</v>
      </c>
      <c r="G7">
        <v>21.1812</v>
      </c>
      <c r="H7">
        <v>21.2699</v>
      </c>
      <c r="I7">
        <v>0.2445</v>
      </c>
      <c r="J7">
        <v>7.3887</v>
      </c>
      <c r="K7">
        <v>2.3099999999999999E-2</v>
      </c>
      <c r="L7">
        <v>0</v>
      </c>
      <c r="M7">
        <v>9.1875999999999998</v>
      </c>
      <c r="O7">
        <v>67.447907999999998</v>
      </c>
      <c r="P7">
        <v>4.5837000000000003E-2</v>
      </c>
      <c r="Q7">
        <v>21.591602999999999</v>
      </c>
      <c r="R7">
        <v>0.20987999999999998</v>
      </c>
      <c r="S7">
        <v>0</v>
      </c>
      <c r="T7">
        <v>0</v>
      </c>
      <c r="U7">
        <v>4.9236690000000003</v>
      </c>
      <c r="V7">
        <v>6.000489</v>
      </c>
      <c r="W7">
        <v>0.102267</v>
      </c>
      <c r="Y7">
        <v>37.032435</v>
      </c>
      <c r="Z7">
        <v>0</v>
      </c>
      <c r="AA7">
        <v>20.894148000000001</v>
      </c>
      <c r="AB7">
        <v>34.327260000000003</v>
      </c>
      <c r="AC7">
        <v>2.629143</v>
      </c>
      <c r="AD7">
        <v>3.807639</v>
      </c>
      <c r="AE7">
        <v>0.96740000000000004</v>
      </c>
      <c r="AF7">
        <v>0</v>
      </c>
      <c r="AG7">
        <v>1.0296E-2</v>
      </c>
      <c r="AI7">
        <v>4.6468891335836258</v>
      </c>
      <c r="AJ7">
        <v>2.6057199321260152</v>
      </c>
      <c r="AK7">
        <v>4.8501852765531872</v>
      </c>
      <c r="AM7">
        <v>1.3756968641770548</v>
      </c>
      <c r="AN7">
        <v>0.85187894476308623</v>
      </c>
      <c r="AO7">
        <v>0.62862665394515371</v>
      </c>
      <c r="AP7">
        <v>4.6655747020912528E-3</v>
      </c>
      <c r="AR7">
        <v>0.22878561510503279</v>
      </c>
      <c r="AS7">
        <v>0.50454488745552206</v>
      </c>
      <c r="AT7">
        <v>5.6579718947456625E-3</v>
      </c>
      <c r="AV7">
        <v>2.3173543982219456</v>
      </c>
      <c r="AW7">
        <v>0.45820691081444459</v>
      </c>
      <c r="AX7">
        <v>8.3671304955963602E-2</v>
      </c>
      <c r="AY7">
        <v>0.17976148960074539</v>
      </c>
      <c r="BA7">
        <v>0.75698058519073541</v>
      </c>
      <c r="BB7">
        <v>0.15430577682864072</v>
      </c>
      <c r="BC7">
        <v>2.8177151860384057E-2</v>
      </c>
      <c r="BD7">
        <v>6.0536486120239923E-2</v>
      </c>
      <c r="BF7">
        <v>-0.10206313873476398</v>
      </c>
      <c r="BG7">
        <v>3.3212064830246716E-3</v>
      </c>
      <c r="BH7">
        <v>131.95705526043434</v>
      </c>
      <c r="BJ7">
        <v>-2.4602340941314593</v>
      </c>
      <c r="BK7">
        <v>1.2340137801728209E-2</v>
      </c>
      <c r="BL7">
        <v>6623.8739613270254</v>
      </c>
      <c r="BN7">
        <v>-1.1826881024832712</v>
      </c>
      <c r="BO7">
        <v>2.3600391791727109E-2</v>
      </c>
      <c r="BP7">
        <v>3816.5586909377826</v>
      </c>
      <c r="BR7">
        <v>0.30959294090975897</v>
      </c>
      <c r="BS7">
        <v>0.68275068542498718</v>
      </c>
      <c r="BT7">
        <v>7.6563736652538253E-3</v>
      </c>
      <c r="BU7">
        <v>5.3842161988565271E-2</v>
      </c>
      <c r="BV7">
        <v>-4.359500257746108E-3</v>
      </c>
      <c r="BW7">
        <v>9900.9807420152738</v>
      </c>
      <c r="BY7">
        <v>0.48086694181714201</v>
      </c>
      <c r="BZ7">
        <v>0.29776939501253225</v>
      </c>
      <c r="CA7">
        <v>0.21973283831549401</v>
      </c>
      <c r="CB7">
        <v>1.6308248548317537E-3</v>
      </c>
      <c r="CD7">
        <v>10.088862020761143</v>
      </c>
      <c r="CE7">
        <v>6.755471572093775</v>
      </c>
      <c r="CH7">
        <v>1.6767104955425409</v>
      </c>
      <c r="CI7">
        <v>4.8924745644952613E-3</v>
      </c>
      <c r="CJ7">
        <v>3111.8055932556922</v>
      </c>
      <c r="CM7">
        <v>1.6767104955425409</v>
      </c>
      <c r="CN7">
        <v>4.8924745644952613E-3</v>
      </c>
      <c r="CO7">
        <v>3174.4803925330343</v>
      </c>
      <c r="CQ7">
        <v>98463.680446766215</v>
      </c>
      <c r="CR7">
        <v>96.906397727876055</v>
      </c>
      <c r="CS7" s="9">
        <v>742.91996808676333</v>
      </c>
    </row>
    <row r="8" spans="1:97" x14ac:dyDescent="0.3">
      <c r="A8" t="s">
        <v>208</v>
      </c>
      <c r="C8" s="43">
        <v>765.50625281098053</v>
      </c>
      <c r="D8" s="1">
        <v>6.3887522641150509</v>
      </c>
      <c r="E8">
        <v>35.330800000000004</v>
      </c>
      <c r="F8">
        <v>9.2399999999999996E-2</v>
      </c>
      <c r="G8">
        <v>22.670500000000001</v>
      </c>
      <c r="H8">
        <v>20.569299999999998</v>
      </c>
      <c r="I8">
        <v>0.24790000000000001</v>
      </c>
      <c r="J8">
        <v>6.0148999999999999</v>
      </c>
      <c r="K8">
        <v>1.2999999999999999E-2</v>
      </c>
      <c r="L8">
        <v>0</v>
      </c>
      <c r="M8">
        <v>9.5436999999999994</v>
      </c>
      <c r="O8">
        <v>66.745204999999999</v>
      </c>
      <c r="P8">
        <v>2.0789999999999997E-3</v>
      </c>
      <c r="Q8">
        <v>20.521808999999998</v>
      </c>
      <c r="R8">
        <v>0.16404299999999999</v>
      </c>
      <c r="S8">
        <v>0</v>
      </c>
      <c r="T8">
        <v>0</v>
      </c>
      <c r="U8">
        <v>3.4071859999999998</v>
      </c>
      <c r="V8">
        <v>9.1731420000000004</v>
      </c>
      <c r="W8">
        <v>0.115632</v>
      </c>
      <c r="Y8">
        <v>37.48536</v>
      </c>
      <c r="Z8">
        <v>0</v>
      </c>
      <c r="AA8">
        <v>20.938302</v>
      </c>
      <c r="AB8">
        <v>34.6599</v>
      </c>
      <c r="AC8">
        <v>2.642112</v>
      </c>
      <c r="AD8">
        <v>3.9231720000000001</v>
      </c>
      <c r="AE8">
        <v>0.95540000000000003</v>
      </c>
      <c r="AF8">
        <v>0</v>
      </c>
      <c r="AG8">
        <v>0</v>
      </c>
      <c r="AI8">
        <v>4.6102961622086722</v>
      </c>
      <c r="AJ8">
        <v>2.6334357911148718</v>
      </c>
      <c r="AK8">
        <v>4.8041052716405721</v>
      </c>
      <c r="AM8">
        <v>1.3199069800201377</v>
      </c>
      <c r="AN8">
        <v>0.68802588268449449</v>
      </c>
      <c r="AO8">
        <v>0.76109554648462208</v>
      </c>
      <c r="AP8">
        <v>5.3329715192026086E-3</v>
      </c>
      <c r="AR8">
        <v>0.16000395095681177</v>
      </c>
      <c r="AS8">
        <v>0.77951823875115944</v>
      </c>
      <c r="AT8">
        <v>6.4654432756846335E-3</v>
      </c>
      <c r="AV8">
        <v>2.3175803979675398</v>
      </c>
      <c r="AW8">
        <v>0.46762465851749901</v>
      </c>
      <c r="AX8">
        <v>8.1848341337604866E-2</v>
      </c>
      <c r="AY8">
        <v>0.17893193568232341</v>
      </c>
      <c r="BA8">
        <v>0.75527793278723487</v>
      </c>
      <c r="BB8">
        <v>0.15710776729928624</v>
      </c>
      <c r="BC8">
        <v>2.7498571622522294E-2</v>
      </c>
      <c r="BD8">
        <v>6.0115728290956565E-2</v>
      </c>
      <c r="BF8">
        <v>-0.10967087434327581</v>
      </c>
      <c r="BG8">
        <v>3.3951391965181951E-3</v>
      </c>
      <c r="BH8">
        <v>146.32067794841026</v>
      </c>
      <c r="BJ8">
        <v>-2.3994894261469524</v>
      </c>
      <c r="BK8">
        <v>1.2060974429812285E-2</v>
      </c>
      <c r="BL8">
        <v>6506.9566848715331</v>
      </c>
      <c r="BN8">
        <v>-1.1989562459317789</v>
      </c>
      <c r="BO8">
        <v>2.3229426408967822E-2</v>
      </c>
      <c r="BP8">
        <v>3889.3880220620126</v>
      </c>
      <c r="BR8">
        <v>0.16913958003040427</v>
      </c>
      <c r="BS8">
        <v>0.82402582398730728</v>
      </c>
      <c r="BT8">
        <v>6.8345959822884274E-3</v>
      </c>
      <c r="BU8">
        <v>5.8008400935033282E-2</v>
      </c>
      <c r="BV8">
        <v>-6.5233232320795502E-3</v>
      </c>
      <c r="BW8">
        <v>10553.909401036981</v>
      </c>
      <c r="BY8">
        <v>0.47575164115176954</v>
      </c>
      <c r="BZ8">
        <v>0.24799432671918217</v>
      </c>
      <c r="CA8">
        <v>0.27433179822099085</v>
      </c>
      <c r="CB8">
        <v>1.9222339080573522E-3</v>
      </c>
      <c r="CD8">
        <v>3.9780371522760607</v>
      </c>
      <c r="CE8">
        <v>1.2220459544616045</v>
      </c>
      <c r="CH8">
        <v>1.3482425089498826</v>
      </c>
      <c r="CI8">
        <v>5.7667017241720565E-3</v>
      </c>
      <c r="CJ8">
        <v>6396.6090011234946</v>
      </c>
      <c r="CM8">
        <v>1.3482425089498826</v>
      </c>
      <c r="CN8">
        <v>5.7667017241720565E-3</v>
      </c>
      <c r="CO8">
        <v>6380.895527106607</v>
      </c>
      <c r="CQ8">
        <v>110801.44002818401</v>
      </c>
      <c r="CR8">
        <v>106.67768063622121</v>
      </c>
      <c r="CS8" s="9">
        <v>765.50625281098053</v>
      </c>
    </row>
    <row r="9" spans="1:97" x14ac:dyDescent="0.3">
      <c r="A9" t="s">
        <v>209</v>
      </c>
      <c r="C9" s="43">
        <v>643.03418711262225</v>
      </c>
      <c r="D9" s="1">
        <v>5.2969450534342908</v>
      </c>
      <c r="E9">
        <v>34.512500000000003</v>
      </c>
      <c r="F9">
        <v>5.8099999999999999E-2</v>
      </c>
      <c r="G9">
        <v>21.0593</v>
      </c>
      <c r="H9">
        <v>21.422799999999999</v>
      </c>
      <c r="I9">
        <v>0.24279999999999999</v>
      </c>
      <c r="J9">
        <v>7.4351000000000003</v>
      </c>
      <c r="K9">
        <v>7.4999999999999997E-3</v>
      </c>
      <c r="L9">
        <v>0</v>
      </c>
      <c r="M9">
        <v>9.1234999999999999</v>
      </c>
      <c r="O9">
        <v>66.137345999999994</v>
      </c>
      <c r="P9">
        <v>0</v>
      </c>
      <c r="Q9">
        <v>21.049973999999999</v>
      </c>
      <c r="R9">
        <v>0.18097199999999999</v>
      </c>
      <c r="S9">
        <v>2.4750000000000001E-2</v>
      </c>
      <c r="T9">
        <v>0</v>
      </c>
      <c r="U9">
        <v>3.8915929999999999</v>
      </c>
      <c r="V9">
        <v>9.9182159999999993</v>
      </c>
      <c r="W9">
        <v>9.6821999999999991E-2</v>
      </c>
      <c r="Y9">
        <v>37.326464999999999</v>
      </c>
      <c r="Z9">
        <v>5.7123E-2</v>
      </c>
      <c r="AA9">
        <v>20.645163</v>
      </c>
      <c r="AB9">
        <v>34.787213999999999</v>
      </c>
      <c r="AC9">
        <v>4.0769190000000002</v>
      </c>
      <c r="AD9">
        <v>2.3599619999999999</v>
      </c>
      <c r="AE9">
        <v>0.94279999999999997</v>
      </c>
      <c r="AF9">
        <v>0</v>
      </c>
      <c r="AG9">
        <v>6.9300000000000004E-4</v>
      </c>
      <c r="AI9">
        <v>4.6749906924267091</v>
      </c>
      <c r="AJ9">
        <v>2.619382030422718</v>
      </c>
      <c r="AK9">
        <v>4.8614964162998522</v>
      </c>
      <c r="AM9">
        <v>1.3939653288921769</v>
      </c>
      <c r="AN9">
        <v>0.86241262237526983</v>
      </c>
      <c r="AO9">
        <v>0.61648731952096814</v>
      </c>
      <c r="AP9">
        <v>3.4003635411397242E-3</v>
      </c>
      <c r="AR9">
        <v>0.18177677235247774</v>
      </c>
      <c r="AS9">
        <v>0.83833546085774502</v>
      </c>
      <c r="AT9">
        <v>5.3848105429017881E-3</v>
      </c>
      <c r="AV9">
        <v>2.3538815611367592</v>
      </c>
      <c r="AW9">
        <v>0.28465742711971476</v>
      </c>
      <c r="AX9">
        <v>8.1733796882300189E-2</v>
      </c>
      <c r="AY9">
        <v>0.27939985350547702</v>
      </c>
      <c r="BA9">
        <v>0.77952246893959554</v>
      </c>
      <c r="BB9">
        <v>9.7184010301897716E-2</v>
      </c>
      <c r="BC9">
        <v>2.7904482375870343E-2</v>
      </c>
      <c r="BD9">
        <v>9.538903838263639E-2</v>
      </c>
      <c r="BF9">
        <v>4.5659158806664601E-2</v>
      </c>
      <c r="BG9">
        <v>1.949733342968833E-3</v>
      </c>
      <c r="BH9">
        <v>-94.456797161613935</v>
      </c>
      <c r="BJ9">
        <v>-4.1243705269198427</v>
      </c>
      <c r="BK9">
        <v>1.9478447261591623E-2</v>
      </c>
      <c r="BL9">
        <v>9488.889235619552</v>
      </c>
      <c r="BN9">
        <v>-0.83303185055061857</v>
      </c>
      <c r="BO9">
        <v>3.1743190239708501E-2</v>
      </c>
      <c r="BP9">
        <v>2414.2902961691252</v>
      </c>
      <c r="BR9">
        <v>0.17725723682947855</v>
      </c>
      <c r="BS9">
        <v>0.81749183575371054</v>
      </c>
      <c r="BT9">
        <v>5.2509274168108799E-3</v>
      </c>
      <c r="BU9">
        <v>4.4213680021795612E-2</v>
      </c>
      <c r="BV9">
        <v>-4.8909251335554071E-3</v>
      </c>
      <c r="BW9">
        <v>10542.549789215387</v>
      </c>
      <c r="BY9">
        <v>0.48464415534315014</v>
      </c>
      <c r="BZ9">
        <v>0.29983761307786672</v>
      </c>
      <c r="CA9">
        <v>0.21433601686955062</v>
      </c>
      <c r="CB9">
        <v>1.1822147094325433E-3</v>
      </c>
      <c r="CD9">
        <v>7.0052780570809263</v>
      </c>
      <c r="CE9">
        <v>2.1995737518811689</v>
      </c>
      <c r="CH9">
        <v>1.7104372546543987</v>
      </c>
      <c r="CI9">
        <v>3.5466441282976302E-3</v>
      </c>
      <c r="CJ9">
        <v>4836.7140620464661</v>
      </c>
      <c r="CM9">
        <v>1.7104372546543987</v>
      </c>
      <c r="CN9">
        <v>3.5466441282976302E-3</v>
      </c>
      <c r="CO9">
        <v>5757.1760448221148</v>
      </c>
      <c r="CQ9">
        <v>100093.60366231369</v>
      </c>
      <c r="CR9">
        <v>109.25052524401369</v>
      </c>
      <c r="CS9" s="9">
        <v>643.03418711262225</v>
      </c>
    </row>
    <row r="10" spans="1:97" x14ac:dyDescent="0.3">
      <c r="A10" t="s">
        <v>210</v>
      </c>
      <c r="C10" s="43">
        <v>668.86466490888097</v>
      </c>
      <c r="D10" s="1">
        <v>4.591620319777113</v>
      </c>
      <c r="E10">
        <v>34.884599999999999</v>
      </c>
      <c r="F10">
        <v>8.0199999999999994E-2</v>
      </c>
      <c r="G10">
        <v>21.1812</v>
      </c>
      <c r="H10">
        <v>21.2699</v>
      </c>
      <c r="I10">
        <v>0.2445</v>
      </c>
      <c r="J10">
        <v>7.3887</v>
      </c>
      <c r="K10">
        <v>2.3099999999999999E-2</v>
      </c>
      <c r="L10">
        <v>0</v>
      </c>
      <c r="M10">
        <v>9.1875999999999998</v>
      </c>
      <c r="O10">
        <v>66.430425</v>
      </c>
      <c r="P10">
        <v>2.9204999999999998E-2</v>
      </c>
      <c r="Q10">
        <v>21.152933999999998</v>
      </c>
      <c r="R10">
        <v>0.17790300000000001</v>
      </c>
      <c r="S10">
        <v>0</v>
      </c>
      <c r="T10">
        <v>2.2572000000000002E-2</v>
      </c>
      <c r="U10">
        <v>3.8706049999999999</v>
      </c>
      <c r="V10">
        <v>8.4766770000000005</v>
      </c>
      <c r="W10">
        <v>0.11830499999999999</v>
      </c>
      <c r="Y10">
        <v>37.259738999999996</v>
      </c>
      <c r="Z10">
        <v>5.7419999999999997E-3</v>
      </c>
      <c r="AA10">
        <v>20.704266000000001</v>
      </c>
      <c r="AB10">
        <v>34.727714999999996</v>
      </c>
      <c r="AC10">
        <v>3.7406160000000002</v>
      </c>
      <c r="AD10">
        <v>2.7157679999999997</v>
      </c>
      <c r="AE10">
        <v>0.88790000000000002</v>
      </c>
      <c r="AF10">
        <v>0</v>
      </c>
      <c r="AG10">
        <v>0</v>
      </c>
      <c r="AI10">
        <v>4.6468891335836258</v>
      </c>
      <c r="AJ10">
        <v>2.6277450193734704</v>
      </c>
      <c r="AK10">
        <v>4.8605038610632292</v>
      </c>
      <c r="AM10">
        <v>1.3756968641770548</v>
      </c>
      <c r="AN10">
        <v>0.85187894476308623</v>
      </c>
      <c r="AO10">
        <v>0.62862665394515371</v>
      </c>
      <c r="AP10">
        <v>4.6655747020912528E-3</v>
      </c>
      <c r="AR10">
        <v>0.18137365517502685</v>
      </c>
      <c r="AS10">
        <v>0.71877719122888895</v>
      </c>
      <c r="AT10">
        <v>6.6006067034052058E-3</v>
      </c>
      <c r="AV10">
        <v>2.3493757911795639</v>
      </c>
      <c r="AW10">
        <v>0.32750768774009692</v>
      </c>
      <c r="AX10">
        <v>7.6958656753666213E-2</v>
      </c>
      <c r="AY10">
        <v>0.25629996138509098</v>
      </c>
      <c r="BA10">
        <v>0.77522362422345192</v>
      </c>
      <c r="BB10">
        <v>0.11141002565387047</v>
      </c>
      <c r="BC10">
        <v>2.6179434084055701E-2</v>
      </c>
      <c r="BD10">
        <v>8.7186916038621803E-2</v>
      </c>
      <c r="BF10">
        <v>1.7945321230851078E-2</v>
      </c>
      <c r="BG10">
        <v>2.252026953352913E-3</v>
      </c>
      <c r="BH10">
        <v>-49.819476558483977</v>
      </c>
      <c r="BJ10">
        <v>-3.6884790414639004</v>
      </c>
      <c r="BK10">
        <v>1.78156565901572E-2</v>
      </c>
      <c r="BL10">
        <v>8715.9392378497469</v>
      </c>
      <c r="BN10">
        <v>-0.87430436166046865</v>
      </c>
      <c r="BO10">
        <v>2.9424122145654652E-2</v>
      </c>
      <c r="BP10">
        <v>2671.6331204793501</v>
      </c>
      <c r="BR10">
        <v>0.2000257673185773</v>
      </c>
      <c r="BS10">
        <v>0.79269483248770278</v>
      </c>
      <c r="BT10">
        <v>7.2794001937198692E-3</v>
      </c>
      <c r="BU10">
        <v>5.9434532046868743E-2</v>
      </c>
      <c r="BV10">
        <v>-6.2723723056580692E-3</v>
      </c>
      <c r="BW10">
        <v>10560.940805642998</v>
      </c>
      <c r="BY10">
        <v>0.48086694181714201</v>
      </c>
      <c r="BZ10">
        <v>0.29776939501253225</v>
      </c>
      <c r="CA10">
        <v>0.21973283831549401</v>
      </c>
      <c r="CB10">
        <v>1.6308248548317537E-3</v>
      </c>
      <c r="CD10">
        <v>7.837889574899382</v>
      </c>
      <c r="CE10">
        <v>3.4559007072688885</v>
      </c>
      <c r="CH10">
        <v>1.6767104955425409</v>
      </c>
      <c r="CI10">
        <v>4.8924745644952613E-3</v>
      </c>
      <c r="CJ10">
        <v>4246.43815864102</v>
      </c>
      <c r="CM10">
        <v>1.6767104955425409</v>
      </c>
      <c r="CN10">
        <v>4.8924745644952613E-3</v>
      </c>
      <c r="CO10">
        <v>4936.8024809132057</v>
      </c>
      <c r="CQ10">
        <v>100770.24574669836</v>
      </c>
      <c r="CR10">
        <v>106.97311782980114</v>
      </c>
      <c r="CS10" s="9">
        <v>668.86466490888097</v>
      </c>
    </row>
    <row r="11" spans="1:97" x14ac:dyDescent="0.3">
      <c r="A11" t="s">
        <v>211</v>
      </c>
      <c r="C11" s="43">
        <v>636.12637647752001</v>
      </c>
      <c r="D11" s="1">
        <v>5.5826924016764314</v>
      </c>
      <c r="E11">
        <v>34.804000000000002</v>
      </c>
      <c r="F11">
        <v>5.21E-2</v>
      </c>
      <c r="G11">
        <v>20.742000000000001</v>
      </c>
      <c r="H11">
        <v>21.551200000000001</v>
      </c>
      <c r="I11">
        <v>0.22040000000000001</v>
      </c>
      <c r="J11">
        <v>7.5430000000000001</v>
      </c>
      <c r="K11">
        <v>0</v>
      </c>
      <c r="L11">
        <v>0</v>
      </c>
      <c r="M11">
        <v>9.1984999999999992</v>
      </c>
      <c r="O11">
        <v>64.858889000000005</v>
      </c>
      <c r="P11">
        <v>1.0395E-2</v>
      </c>
      <c r="Q11">
        <v>20.724363</v>
      </c>
      <c r="R11">
        <v>0.239481</v>
      </c>
      <c r="S11">
        <v>0</v>
      </c>
      <c r="T11">
        <v>0</v>
      </c>
      <c r="U11">
        <v>3.8503099999999999</v>
      </c>
      <c r="V11">
        <v>10.612404</v>
      </c>
      <c r="W11">
        <v>0.10731599999999999</v>
      </c>
      <c r="Y11">
        <v>36.789686999999994</v>
      </c>
      <c r="Z11">
        <v>3.7620000000000002E-3</v>
      </c>
      <c r="AA11">
        <v>20.346678000000001</v>
      </c>
      <c r="AB11">
        <v>35.280234</v>
      </c>
      <c r="AC11">
        <v>3.7924919999999998</v>
      </c>
      <c r="AD11">
        <v>2.3328359999999999</v>
      </c>
      <c r="AE11">
        <v>0.94589999999999996</v>
      </c>
      <c r="AF11">
        <v>0</v>
      </c>
      <c r="AG11">
        <v>0</v>
      </c>
      <c r="AI11">
        <v>4.6650222788573528</v>
      </c>
      <c r="AJ11">
        <v>2.6548781759978399</v>
      </c>
      <c r="AK11">
        <v>4.9127628163840864</v>
      </c>
      <c r="AM11">
        <v>1.3993300727122109</v>
      </c>
      <c r="AN11">
        <v>0.87306257007723742</v>
      </c>
      <c r="AO11">
        <v>0.60024128562951518</v>
      </c>
      <c r="AP11">
        <v>3.042705457874531E-3</v>
      </c>
      <c r="AR11">
        <v>0.18228562647031146</v>
      </c>
      <c r="AS11">
        <v>0.9091672913235832</v>
      </c>
      <c r="AT11">
        <v>6.0493207001440438E-3</v>
      </c>
      <c r="AV11">
        <v>2.4124162344742337</v>
      </c>
      <c r="AW11">
        <v>0.28435282394781175</v>
      </c>
      <c r="AX11">
        <v>8.2867293205778222E-2</v>
      </c>
      <c r="AY11">
        <v>0.26264829855907124</v>
      </c>
      <c r="BA11">
        <v>0.78791682005705066</v>
      </c>
      <c r="BB11">
        <v>9.5744523180093341E-2</v>
      </c>
      <c r="BC11">
        <v>2.7902270725007446E-2</v>
      </c>
      <c r="BD11">
        <v>8.8436386037848577E-2</v>
      </c>
      <c r="BF11">
        <v>3.3905176467170325E-2</v>
      </c>
      <c r="BG11">
        <v>1.870968376214247E-3</v>
      </c>
      <c r="BH11">
        <v>-77.020897862926375</v>
      </c>
      <c r="BJ11">
        <v>-4.0542042638672076</v>
      </c>
      <c r="BK11">
        <v>1.9931930835577118E-2</v>
      </c>
      <c r="BL11">
        <v>9378.3091945723554</v>
      </c>
      <c r="BN11">
        <v>-0.80396566270817438</v>
      </c>
      <c r="BO11">
        <v>3.1487022467941925E-2</v>
      </c>
      <c r="BP11">
        <v>2326.2016197025268</v>
      </c>
      <c r="BR11">
        <v>0.16609134822398047</v>
      </c>
      <c r="BS11">
        <v>0.82839675349648179</v>
      </c>
      <c r="BT11">
        <v>5.5118982795376789E-3</v>
      </c>
      <c r="BU11">
        <v>4.7030197995830109E-2</v>
      </c>
      <c r="BV11">
        <v>-5.3203225741086553E-3</v>
      </c>
      <c r="BW11">
        <v>10530.136147591835</v>
      </c>
      <c r="BY11">
        <v>0.48660897968409844</v>
      </c>
      <c r="BZ11">
        <v>0.3036024842960941</v>
      </c>
      <c r="CA11">
        <v>0.20873045270750801</v>
      </c>
      <c r="CB11">
        <v>1.0580833122994476E-3</v>
      </c>
      <c r="CD11">
        <v>6.662716661024346</v>
      </c>
      <c r="CE11">
        <v>1.7548143323532823</v>
      </c>
      <c r="CH11">
        <v>1.7444430338180534</v>
      </c>
      <c r="CI11">
        <v>3.1742499368983428E-3</v>
      </c>
      <c r="CJ11">
        <v>5100.4928510139807</v>
      </c>
      <c r="CM11">
        <v>1.7444430338180534</v>
      </c>
      <c r="CN11">
        <v>3.1742499368983428E-3</v>
      </c>
      <c r="CO11">
        <v>6064.8919523388813</v>
      </c>
      <c r="CQ11">
        <v>98594.546089493742</v>
      </c>
      <c r="CR11">
        <v>108.43187906348439</v>
      </c>
      <c r="CS11" s="9">
        <v>636.12637647752001</v>
      </c>
    </row>
    <row r="12" spans="1:97" x14ac:dyDescent="0.3">
      <c r="A12" s="9" t="s">
        <v>329</v>
      </c>
      <c r="C12" s="44">
        <f>AVERAGE(C3:C11)</f>
        <v>676.99364585386638</v>
      </c>
      <c r="D12" s="18">
        <f>AVERAGE(D3:D11)</f>
        <v>5.1038118833905957</v>
      </c>
      <c r="CS12" s="9"/>
    </row>
    <row r="13" spans="1:97" x14ac:dyDescent="0.3">
      <c r="A13" t="s">
        <v>212</v>
      </c>
      <c r="C13" s="43">
        <v>737.36120070377706</v>
      </c>
      <c r="D13" s="1">
        <v>2.4628736231628148</v>
      </c>
      <c r="E13">
        <v>30.184877999999998</v>
      </c>
      <c r="F13">
        <v>2.6240999999999999</v>
      </c>
      <c r="G13">
        <v>18.870108120000001</v>
      </c>
      <c r="H13">
        <v>26.447226479999998</v>
      </c>
      <c r="I13">
        <v>0.22220000000000001</v>
      </c>
      <c r="J13">
        <v>5.6097999999999999</v>
      </c>
      <c r="K13">
        <v>0.2034</v>
      </c>
      <c r="L13">
        <v>0</v>
      </c>
      <c r="M13">
        <v>9.1984999999999992</v>
      </c>
      <c r="O13">
        <v>60.429243199999995</v>
      </c>
      <c r="P13">
        <v>3.7900000000000003E-2</v>
      </c>
      <c r="Q13">
        <v>23.288825579999997</v>
      </c>
      <c r="R13">
        <v>3.7352279999999995E-2</v>
      </c>
      <c r="S13">
        <v>0</v>
      </c>
      <c r="T13">
        <v>2.76E-2</v>
      </c>
      <c r="U13">
        <v>5.5528000000000004</v>
      </c>
      <c r="V13">
        <v>8.5298999999999996</v>
      </c>
      <c r="W13">
        <v>0.37490000000000001</v>
      </c>
      <c r="Y13">
        <v>36.447222319999995</v>
      </c>
      <c r="Z13">
        <v>5.3100000000000001E-2</v>
      </c>
      <c r="AA13">
        <v>20.709365160000001</v>
      </c>
      <c r="AB13">
        <v>37.112762279999998</v>
      </c>
      <c r="AC13">
        <v>2.2328000000000001</v>
      </c>
      <c r="AD13">
        <v>2.3517000000000001</v>
      </c>
      <c r="AE13">
        <v>1.1339999999999999</v>
      </c>
      <c r="AF13">
        <v>0</v>
      </c>
      <c r="AG13">
        <v>0</v>
      </c>
      <c r="AI13">
        <v>4.9164796116180538</v>
      </c>
      <c r="AJ13">
        <v>2.7215627336274735</v>
      </c>
      <c r="AK13">
        <v>4.8970272136700892</v>
      </c>
      <c r="AM13">
        <v>1.8097949204520349</v>
      </c>
      <c r="AN13">
        <v>0.68430412871187651</v>
      </c>
      <c r="AO13">
        <v>0.28971883556361444</v>
      </c>
      <c r="AP13">
        <v>0.16151136658095686</v>
      </c>
      <c r="AR13">
        <v>0.26948991121711485</v>
      </c>
      <c r="AS13">
        <v>0.74911366629242115</v>
      </c>
      <c r="AT13">
        <v>2.1663634736866527E-2</v>
      </c>
      <c r="AV13">
        <v>2.5295937842345442</v>
      </c>
      <c r="AW13">
        <v>0.28573403644237227</v>
      </c>
      <c r="AX13">
        <v>9.9027930330255698E-2</v>
      </c>
      <c r="AY13">
        <v>0.15413684387922574</v>
      </c>
      <c r="BA13">
        <v>0.81992316058284709</v>
      </c>
      <c r="BB13">
        <v>9.5480044081390644E-2</v>
      </c>
      <c r="BC13">
        <v>3.3090881544763563E-2</v>
      </c>
      <c r="BD13">
        <v>5.1505913790998684E-2</v>
      </c>
      <c r="BF13">
        <v>-2.3890060413893757E-2</v>
      </c>
      <c r="BG13">
        <v>1.7086699642594656E-3</v>
      </c>
      <c r="BH13">
        <v>0.70189976804018173</v>
      </c>
      <c r="BJ13">
        <v>-3.5445181781525652</v>
      </c>
      <c r="BK13">
        <v>2.0557969283199112E-2</v>
      </c>
      <c r="BL13">
        <v>8618.4104646921824</v>
      </c>
      <c r="BN13">
        <v>-0.76498606102674938</v>
      </c>
      <c r="BO13">
        <v>2.9853682892961773E-2</v>
      </c>
      <c r="BP13">
        <v>2184.4078618858198</v>
      </c>
      <c r="BR13">
        <v>0.25905835351204187</v>
      </c>
      <c r="BS13">
        <v>0.72011657915733929</v>
      </c>
      <c r="BT13">
        <v>2.0825067330618875E-2</v>
      </c>
      <c r="BU13">
        <v>0.1544637053425193</v>
      </c>
      <c r="BV13">
        <v>-1.4273130082964193E-2</v>
      </c>
      <c r="BW13">
        <v>10430.894334235945</v>
      </c>
      <c r="BY13">
        <v>0.6144626851643229</v>
      </c>
      <c r="BZ13">
        <v>0.23233535891033905</v>
      </c>
      <c r="CA13">
        <v>9.8365517347476478E-2</v>
      </c>
      <c r="CB13">
        <v>5.4836438577861656E-2</v>
      </c>
      <c r="CD13">
        <v>10.689737659323221</v>
      </c>
      <c r="CE13">
        <v>7.1565566493979853</v>
      </c>
      <c r="CH13">
        <v>2.2452975801815565</v>
      </c>
      <c r="CI13">
        <v>0.16450931573358496</v>
      </c>
      <c r="CJ13">
        <v>2360.3965624695643</v>
      </c>
      <c r="CM13">
        <v>2.2452975801815565</v>
      </c>
      <c r="CN13">
        <v>0.16450931573358496</v>
      </c>
      <c r="CO13">
        <v>2565.3506838560656</v>
      </c>
      <c r="CQ13">
        <v>82804.912919987895</v>
      </c>
      <c r="CR13">
        <v>81.943587426163987</v>
      </c>
      <c r="CS13" s="9">
        <v>737.36120070377706</v>
      </c>
    </row>
    <row r="14" spans="1:97" x14ac:dyDescent="0.3">
      <c r="A14" t="s">
        <v>213</v>
      </c>
      <c r="C14" s="43">
        <v>702.80174982237622</v>
      </c>
      <c r="D14" s="1">
        <v>5.713008985079659</v>
      </c>
      <c r="E14">
        <v>34.061102959999999</v>
      </c>
      <c r="F14">
        <v>3.0556999999999999</v>
      </c>
      <c r="G14">
        <v>20.57783319</v>
      </c>
      <c r="H14">
        <v>20.598825959999999</v>
      </c>
      <c r="I14">
        <v>0.19270000000000001</v>
      </c>
      <c r="J14">
        <v>6.1128999999999998</v>
      </c>
      <c r="K14">
        <v>0.40389999999999998</v>
      </c>
      <c r="L14">
        <v>1.6000000000000001E-3</v>
      </c>
      <c r="M14">
        <v>9.3092000000000006</v>
      </c>
      <c r="O14">
        <v>61.081554480000001</v>
      </c>
      <c r="P14">
        <v>3.7900000000000003E-2</v>
      </c>
      <c r="Q14">
        <v>23.59141881</v>
      </c>
      <c r="R14">
        <v>5.3461079999999994E-2</v>
      </c>
      <c r="S14">
        <v>3.3700000000000001E-2</v>
      </c>
      <c r="T14">
        <v>2.12E-2</v>
      </c>
      <c r="U14">
        <v>5.5587</v>
      </c>
      <c r="V14">
        <v>8.3899000000000008</v>
      </c>
      <c r="W14">
        <v>0.2591</v>
      </c>
      <c r="Y14">
        <v>36.283973839999994</v>
      </c>
      <c r="Z14">
        <v>3.1300000000000001E-2</v>
      </c>
      <c r="AA14">
        <v>20.686961910000001</v>
      </c>
      <c r="AB14">
        <v>35.629745879999994</v>
      </c>
      <c r="AC14">
        <v>1.9677</v>
      </c>
      <c r="AD14">
        <v>3.1261000000000001</v>
      </c>
      <c r="AE14">
        <v>1.4968999999999999</v>
      </c>
      <c r="AF14">
        <v>0</v>
      </c>
      <c r="AG14">
        <v>0</v>
      </c>
      <c r="AI14">
        <v>4.6553086455546042</v>
      </c>
      <c r="AJ14">
        <v>2.6960885959297207</v>
      </c>
      <c r="AK14">
        <v>4.9077066743727089</v>
      </c>
      <c r="AM14">
        <v>1.3347069940854743</v>
      </c>
      <c r="AN14">
        <v>0.70606276782214195</v>
      </c>
      <c r="AO14">
        <v>0.51811222067967044</v>
      </c>
      <c r="AP14">
        <v>0.1780851318274837</v>
      </c>
      <c r="AR14">
        <v>0.26725111503376653</v>
      </c>
      <c r="AS14">
        <v>0.72992186743867327</v>
      </c>
      <c r="AT14">
        <v>1.4831979175450987E-2</v>
      </c>
      <c r="AV14">
        <v>2.4338079801003181</v>
      </c>
      <c r="AW14">
        <v>0.38065277822660865</v>
      </c>
      <c r="AX14">
        <v>0.13100368634901954</v>
      </c>
      <c r="AY14">
        <v>0.13613243239701397</v>
      </c>
      <c r="BA14">
        <v>0.78468635401208942</v>
      </c>
      <c r="BB14">
        <v>0.1265222944055184</v>
      </c>
      <c r="BC14">
        <v>4.3543323260842065E-2</v>
      </c>
      <c r="BD14">
        <v>4.524802832155015E-2</v>
      </c>
      <c r="BF14">
        <v>-6.7720244334809193E-2</v>
      </c>
      <c r="BG14">
        <v>2.6020405483054496E-3</v>
      </c>
      <c r="BH14">
        <v>38.827776953465985</v>
      </c>
      <c r="BJ14">
        <v>-2.8380275648320312</v>
      </c>
      <c r="BK14">
        <v>1.4707458506967148E-2</v>
      </c>
      <c r="BL14">
        <v>7532.1884572463468</v>
      </c>
      <c r="BN14">
        <v>-1.1213978553996686</v>
      </c>
      <c r="BO14">
        <v>2.7224506767181737E-2</v>
      </c>
      <c r="BP14">
        <v>3261.7219554570133</v>
      </c>
      <c r="BR14">
        <v>0.26408083474076072</v>
      </c>
      <c r="BS14">
        <v>0.72126313121045416</v>
      </c>
      <c r="BT14">
        <v>1.4656034048785141E-2</v>
      </c>
      <c r="BU14">
        <v>0.10887982719428417</v>
      </c>
      <c r="BV14">
        <v>-9.9329265226513232E-3</v>
      </c>
      <c r="BW14">
        <v>10344.160259174363</v>
      </c>
      <c r="BY14">
        <v>0.48765912716158699</v>
      </c>
      <c r="BZ14">
        <v>0.25797268958897052</v>
      </c>
      <c r="CA14">
        <v>0.18930158786012866</v>
      </c>
      <c r="CB14">
        <v>6.5066595389313836E-2</v>
      </c>
      <c r="CD14">
        <v>6.7112895492890328</v>
      </c>
      <c r="CE14">
        <v>3.1469816621119318</v>
      </c>
      <c r="CH14">
        <v>1.6689906866712869</v>
      </c>
      <c r="CI14">
        <v>0.19519978616794151</v>
      </c>
      <c r="CJ14">
        <v>5456.0493820380589</v>
      </c>
      <c r="CM14">
        <v>1.6689906866712869</v>
      </c>
      <c r="CN14">
        <v>0.19519978616794151</v>
      </c>
      <c r="CO14">
        <v>5969.968588121259</v>
      </c>
      <c r="CQ14">
        <v>110664.3281922592</v>
      </c>
      <c r="CR14">
        <v>113.39118784550585</v>
      </c>
      <c r="CS14" s="9">
        <v>702.80174982237622</v>
      </c>
    </row>
    <row r="15" spans="1:97" x14ac:dyDescent="0.3">
      <c r="A15" t="s">
        <v>214</v>
      </c>
      <c r="C15" s="43">
        <v>767.7806803799723</v>
      </c>
      <c r="D15" s="1">
        <v>4.4090750755022929</v>
      </c>
      <c r="E15">
        <v>30.594657039999998</v>
      </c>
      <c r="F15">
        <v>3.1331000000000002</v>
      </c>
      <c r="G15">
        <v>18.701735249999999</v>
      </c>
      <c r="H15">
        <v>25.921274159999999</v>
      </c>
      <c r="I15">
        <v>0.1822</v>
      </c>
      <c r="J15">
        <v>6.2660999999999998</v>
      </c>
      <c r="K15">
        <v>0.40129999999999999</v>
      </c>
      <c r="L15">
        <v>0</v>
      </c>
      <c r="M15">
        <v>9.1234999999999999</v>
      </c>
      <c r="O15">
        <v>61.553551279999994</v>
      </c>
      <c r="P15">
        <v>0</v>
      </c>
      <c r="Q15">
        <v>22.936447349999998</v>
      </c>
      <c r="R15">
        <v>1.8122399999999997E-2</v>
      </c>
      <c r="S15">
        <v>4.7999999999999996E-3</v>
      </c>
      <c r="T15">
        <v>0</v>
      </c>
      <c r="U15">
        <v>5.1730999999999998</v>
      </c>
      <c r="V15">
        <v>8.4913000000000007</v>
      </c>
      <c r="W15">
        <v>0.29310000000000003</v>
      </c>
      <c r="Y15">
        <v>36.216392479999996</v>
      </c>
      <c r="Z15">
        <v>7.4000000000000003E-3</v>
      </c>
      <c r="AA15">
        <v>20.793402239999999</v>
      </c>
      <c r="AB15">
        <v>35.375730239999996</v>
      </c>
      <c r="AC15">
        <v>2.0487000000000002</v>
      </c>
      <c r="AD15">
        <v>2.8033999999999999</v>
      </c>
      <c r="AE15">
        <v>1.6444000000000001</v>
      </c>
      <c r="AF15">
        <v>0</v>
      </c>
      <c r="AG15">
        <v>0</v>
      </c>
      <c r="AI15">
        <v>4.8459522290851815</v>
      </c>
      <c r="AJ15">
        <v>2.7059497758055735</v>
      </c>
      <c r="AK15">
        <v>4.9227784761810716</v>
      </c>
      <c r="AM15">
        <v>1.7483583909058784</v>
      </c>
      <c r="AN15">
        <v>0.75339717903431525</v>
      </c>
      <c r="AO15">
        <v>0.24522746946906704</v>
      </c>
      <c r="AP15">
        <v>0.19007362315090842</v>
      </c>
      <c r="AR15">
        <v>0.24962192942646791</v>
      </c>
      <c r="AS15">
        <v>0.74144569390593162</v>
      </c>
      <c r="AT15">
        <v>1.6839650925487573E-2</v>
      </c>
      <c r="AV15">
        <v>2.4238776529465613</v>
      </c>
      <c r="AW15">
        <v>0.34240721063025414</v>
      </c>
      <c r="AX15">
        <v>0.14435435534158422</v>
      </c>
      <c r="AY15">
        <v>0.14217157729201288</v>
      </c>
      <c r="BA15">
        <v>0.78895529980405066</v>
      </c>
      <c r="BB15">
        <v>0.11489810623969185</v>
      </c>
      <c r="BC15">
        <v>4.8439523296458509E-2</v>
      </c>
      <c r="BD15">
        <v>4.7707070659799122E-2</v>
      </c>
      <c r="BF15">
        <v>-3.5679494368545631E-2</v>
      </c>
      <c r="BG15">
        <v>2.3235785377236813E-3</v>
      </c>
      <c r="BH15">
        <v>-18.685062906818651</v>
      </c>
      <c r="BJ15">
        <v>-3.1289434720814473</v>
      </c>
      <c r="BK15">
        <v>1.5658930088908736E-2</v>
      </c>
      <c r="BL15">
        <v>8098.068095903739</v>
      </c>
      <c r="BN15">
        <v>-1.1113923118369609</v>
      </c>
      <c r="BO15">
        <v>2.9197553036788164E-2</v>
      </c>
      <c r="BP15">
        <v>3094.1232901170438</v>
      </c>
      <c r="BR15">
        <v>0.24766358553197487</v>
      </c>
      <c r="BS15">
        <v>0.73562887464211546</v>
      </c>
      <c r="BT15">
        <v>1.6707539825909536E-2</v>
      </c>
      <c r="BU15">
        <v>0.12659265181777318</v>
      </c>
      <c r="BV15">
        <v>-1.2017303949364955E-2</v>
      </c>
      <c r="BW15">
        <v>10472.4650242635</v>
      </c>
      <c r="BY15">
        <v>0.5952756762213337</v>
      </c>
      <c r="BZ15">
        <v>0.2565143494295391</v>
      </c>
      <c r="CA15">
        <v>8.3494292975371975E-2</v>
      </c>
      <c r="CB15">
        <v>6.471568137375508E-2</v>
      </c>
      <c r="CD15">
        <v>8.2577574954078745</v>
      </c>
      <c r="CE15">
        <v>5.003285649279027</v>
      </c>
      <c r="CH15">
        <v>2.3048871980265027</v>
      </c>
      <c r="CI15">
        <v>0.19414704412126524</v>
      </c>
      <c r="CJ15">
        <v>4429.5882160360543</v>
      </c>
      <c r="CM15">
        <v>2.3048871980265027</v>
      </c>
      <c r="CN15">
        <v>0.19414704412126524</v>
      </c>
      <c r="CO15">
        <v>4388.5619349685303</v>
      </c>
      <c r="CQ15">
        <v>82694.301762172254</v>
      </c>
      <c r="CR15">
        <v>79.442659651444075</v>
      </c>
      <c r="CS15" s="9">
        <v>767.7806803799723</v>
      </c>
    </row>
    <row r="16" spans="1:97" x14ac:dyDescent="0.3">
      <c r="A16" t="s">
        <v>215</v>
      </c>
      <c r="C16" s="43">
        <v>716.20441570382559</v>
      </c>
      <c r="D16" s="1">
        <v>5.8423659016564944</v>
      </c>
      <c r="E16">
        <v>32.142787040000002</v>
      </c>
      <c r="F16">
        <v>3.1248</v>
      </c>
      <c r="G16">
        <v>19.886618250000001</v>
      </c>
      <c r="H16">
        <v>23.151668039999997</v>
      </c>
      <c r="I16">
        <v>0.1709</v>
      </c>
      <c r="J16">
        <v>6.5453999999999999</v>
      </c>
      <c r="K16">
        <v>0.39389999999999997</v>
      </c>
      <c r="L16">
        <v>6.4000000000000003E-3</v>
      </c>
      <c r="M16">
        <v>9.1875999999999998</v>
      </c>
      <c r="O16">
        <v>61.326622239999999</v>
      </c>
      <c r="P16">
        <v>0</v>
      </c>
      <c r="Q16">
        <v>23.140565850000002</v>
      </c>
      <c r="R16">
        <v>2.1344159999999997E-2</v>
      </c>
      <c r="S16">
        <v>8.8000000000000005E-3</v>
      </c>
      <c r="T16">
        <v>4.65E-2</v>
      </c>
      <c r="U16">
        <v>5.008</v>
      </c>
      <c r="V16">
        <v>8.5172000000000008</v>
      </c>
      <c r="W16">
        <v>0.27429999999999999</v>
      </c>
      <c r="Y16">
        <v>35.94616456</v>
      </c>
      <c r="Z16">
        <v>1.0999999999999999E-2</v>
      </c>
      <c r="AA16">
        <v>20.729378730000001</v>
      </c>
      <c r="AB16">
        <v>35.273137319999996</v>
      </c>
      <c r="AC16">
        <v>1.9365000000000001</v>
      </c>
      <c r="AD16">
        <v>2.9053</v>
      </c>
      <c r="AE16">
        <v>1.7030000000000001</v>
      </c>
      <c r="AF16">
        <v>0</v>
      </c>
      <c r="AG16">
        <v>0</v>
      </c>
      <c r="AI16">
        <v>4.7311912183575329</v>
      </c>
      <c r="AJ16">
        <v>2.7087156312945715</v>
      </c>
      <c r="AK16">
        <v>4.9435145509337559</v>
      </c>
      <c r="AM16">
        <v>1.5245714262812993</v>
      </c>
      <c r="AN16">
        <v>0.76834139698487991</v>
      </c>
      <c r="AO16">
        <v>0.37655802335304589</v>
      </c>
      <c r="AP16">
        <v>0.18508072628937364</v>
      </c>
      <c r="AR16">
        <v>0.24190222587928856</v>
      </c>
      <c r="AS16">
        <v>0.74446740911799558</v>
      </c>
      <c r="AT16">
        <v>1.5775631612045118E-2</v>
      </c>
      <c r="AV16">
        <v>2.427028599881198</v>
      </c>
      <c r="AW16">
        <v>0.35634801224749263</v>
      </c>
      <c r="AX16">
        <v>0.15012830980466618</v>
      </c>
      <c r="AY16">
        <v>0.13495141396134933</v>
      </c>
      <c r="BA16">
        <v>0.78587995784349951</v>
      </c>
      <c r="BB16">
        <v>0.11895533529471741</v>
      </c>
      <c r="BC16">
        <v>5.0115512971179582E-2</v>
      </c>
      <c r="BD16">
        <v>4.5049193890603703E-2</v>
      </c>
      <c r="BF16">
        <v>-4.48439412792484E-2</v>
      </c>
      <c r="BG16">
        <v>2.4407967142115036E-3</v>
      </c>
      <c r="BH16">
        <v>-9.8704530411730502</v>
      </c>
      <c r="BJ16">
        <v>-3.0144563688408348</v>
      </c>
      <c r="BK16">
        <v>1.495639742671883E-2</v>
      </c>
      <c r="BL16">
        <v>7924.8925115254751</v>
      </c>
      <c r="BN16">
        <v>-1.1578407863552531</v>
      </c>
      <c r="BO16">
        <v>2.8807499542630635E-2</v>
      </c>
      <c r="BP16">
        <v>3229.5116488772692</v>
      </c>
      <c r="BR16">
        <v>0.24138439200311101</v>
      </c>
      <c r="BS16">
        <v>0.74287374687387964</v>
      </c>
      <c r="BT16">
        <v>1.5741861123009227E-2</v>
      </c>
      <c r="BU16">
        <v>0.12045041815874666</v>
      </c>
      <c r="BV16">
        <v>-1.1603001287120942E-2</v>
      </c>
      <c r="BW16">
        <v>10500.836359116027</v>
      </c>
      <c r="BY16">
        <v>0.53408438675636261</v>
      </c>
      <c r="BZ16">
        <v>0.26916360673841006</v>
      </c>
      <c r="CA16">
        <v>0.13191494836765491</v>
      </c>
      <c r="CB16">
        <v>6.4837058137572429E-2</v>
      </c>
      <c r="CD16">
        <v>6.5072006549837358</v>
      </c>
      <c r="CE16">
        <v>2.8987361235498827</v>
      </c>
      <c r="CH16">
        <v>2.0139991353813533</v>
      </c>
      <c r="CI16">
        <v>0.19451117441271729</v>
      </c>
      <c r="CJ16">
        <v>5684.597380881597</v>
      </c>
      <c r="CM16">
        <v>2.0139991353813533</v>
      </c>
      <c r="CN16">
        <v>0.19451117441271729</v>
      </c>
      <c r="CO16">
        <v>6000.1344224313916</v>
      </c>
      <c r="CQ16">
        <v>96134.272385692937</v>
      </c>
      <c r="CR16">
        <v>97.168689864595322</v>
      </c>
      <c r="CS16" s="9">
        <v>716.20441570382559</v>
      </c>
    </row>
    <row r="17" spans="1:97" x14ac:dyDescent="0.3">
      <c r="A17" t="s">
        <v>216</v>
      </c>
      <c r="C17" s="43">
        <v>733.44539339034191</v>
      </c>
      <c r="D17" s="1">
        <v>5.2149294984496102</v>
      </c>
      <c r="E17">
        <v>32.04546208</v>
      </c>
      <c r="F17">
        <v>3.7797999999999998</v>
      </c>
      <c r="G17">
        <v>20.038263360000002</v>
      </c>
      <c r="H17">
        <v>22.207289639999999</v>
      </c>
      <c r="I17">
        <v>0.19040000000000001</v>
      </c>
      <c r="J17">
        <v>5.9992999999999999</v>
      </c>
      <c r="K17">
        <v>0.4909</v>
      </c>
      <c r="L17">
        <v>0</v>
      </c>
      <c r="M17">
        <v>9.1242999999999999</v>
      </c>
      <c r="O17">
        <v>60.919183680000003</v>
      </c>
      <c r="P17">
        <v>1.7999999999999999E-2</v>
      </c>
      <c r="Q17">
        <v>23.794939890000002</v>
      </c>
      <c r="R17">
        <v>6.0911399999999991E-2</v>
      </c>
      <c r="S17">
        <v>3.4500000000000003E-2</v>
      </c>
      <c r="T17">
        <v>0</v>
      </c>
      <c r="U17">
        <v>5.7732000000000001</v>
      </c>
      <c r="V17">
        <v>8.2731999999999992</v>
      </c>
      <c r="W17">
        <v>0.2772</v>
      </c>
      <c r="Y17">
        <v>36.377690559999998</v>
      </c>
      <c r="Z17">
        <v>3.1300000000000001E-2</v>
      </c>
      <c r="AA17">
        <v>20.898349020000001</v>
      </c>
      <c r="AB17">
        <v>35.424761399999994</v>
      </c>
      <c r="AC17">
        <v>1.9802</v>
      </c>
      <c r="AD17">
        <v>3.1789000000000001</v>
      </c>
      <c r="AE17">
        <v>1.5552999999999999</v>
      </c>
      <c r="AF17">
        <v>0</v>
      </c>
      <c r="AG17">
        <v>0</v>
      </c>
      <c r="AI17">
        <v>4.7472037989868534</v>
      </c>
      <c r="AJ17">
        <v>2.6944463942044434</v>
      </c>
      <c r="AK17">
        <v>4.8896814196384817</v>
      </c>
      <c r="AM17">
        <v>1.4673321105053194</v>
      </c>
      <c r="AN17">
        <v>0.70662011470861319</v>
      </c>
      <c r="AO17">
        <v>0.39780167137006828</v>
      </c>
      <c r="AP17">
        <v>0.22463383174772916</v>
      </c>
      <c r="AR17">
        <v>0.27739477798580348</v>
      </c>
      <c r="AS17">
        <v>0.71933054449191502</v>
      </c>
      <c r="AT17">
        <v>1.5858434338474496E-2</v>
      </c>
      <c r="AV17">
        <v>2.4109182591292879</v>
      </c>
      <c r="AW17">
        <v>0.38566033149950796</v>
      </c>
      <c r="AX17">
        <v>0.1356147309248241</v>
      </c>
      <c r="AY17">
        <v>0.13649405670016734</v>
      </c>
      <c r="BA17">
        <v>0.78047726029648823</v>
      </c>
      <c r="BB17">
        <v>0.1287096187769074</v>
      </c>
      <c r="BC17">
        <v>4.525982812388174E-2</v>
      </c>
      <c r="BD17">
        <v>4.5553292802722536E-2</v>
      </c>
      <c r="BF17">
        <v>-6.756911094730414E-2</v>
      </c>
      <c r="BG17">
        <v>2.6793818904922145E-3</v>
      </c>
      <c r="BH17">
        <v>33.515345753155579</v>
      </c>
      <c r="BJ17">
        <v>-2.807353437723425</v>
      </c>
      <c r="BK17">
        <v>1.4190085939074394E-2</v>
      </c>
      <c r="BL17">
        <v>7500.0627761643536</v>
      </c>
      <c r="BN17">
        <v>-1.1645429049676621</v>
      </c>
      <c r="BO17">
        <v>2.7243240428005723E-2</v>
      </c>
      <c r="BP17">
        <v>3372.5058094554151</v>
      </c>
      <c r="BR17">
        <v>0.27394748939880231</v>
      </c>
      <c r="BS17">
        <v>0.71039115495360439</v>
      </c>
      <c r="BT17">
        <v>1.5661355647593269E-2</v>
      </c>
      <c r="BU17">
        <v>0.11459459182431925</v>
      </c>
      <c r="BV17">
        <v>-1.0201424765531701E-2</v>
      </c>
      <c r="BW17">
        <v>10275.137696109499</v>
      </c>
      <c r="BY17">
        <v>0.52472412735865526</v>
      </c>
      <c r="BZ17">
        <v>0.25269032171378064</v>
      </c>
      <c r="CA17">
        <v>0.14225554894971196</v>
      </c>
      <c r="CB17">
        <v>8.0330001977852075E-2</v>
      </c>
      <c r="CD17">
        <v>7.5363581818335206</v>
      </c>
      <c r="CE17">
        <v>4.3214417328559129</v>
      </c>
      <c r="CH17">
        <v>1.9054767003681721</v>
      </c>
      <c r="CI17">
        <v>0.24099000593355624</v>
      </c>
      <c r="CJ17">
        <v>5100.8593310068809</v>
      </c>
      <c r="CM17">
        <v>1.9054767003681721</v>
      </c>
      <c r="CN17">
        <v>0.24099000593355624</v>
      </c>
      <c r="CO17">
        <v>5328.9996658923383</v>
      </c>
      <c r="CQ17">
        <v>102854.82514806782</v>
      </c>
      <c r="CR17">
        <v>102.18090190303735</v>
      </c>
      <c r="CS17" s="9">
        <v>733.44539339034191</v>
      </c>
    </row>
    <row r="18" spans="1:97" x14ac:dyDescent="0.3">
      <c r="A18" t="s">
        <v>217</v>
      </c>
      <c r="C18" s="43">
        <v>776.9708255695283</v>
      </c>
      <c r="D18" s="1">
        <v>3.2798164193834483</v>
      </c>
      <c r="E18">
        <v>30.081116719999997</v>
      </c>
      <c r="F18">
        <v>2.7625999999999999</v>
      </c>
      <c r="G18">
        <v>18.725930760000001</v>
      </c>
      <c r="H18">
        <v>26.628752519999995</v>
      </c>
      <c r="I18">
        <v>0.17510000000000001</v>
      </c>
      <c r="J18">
        <v>6.3893000000000004</v>
      </c>
      <c r="K18">
        <v>0.1391</v>
      </c>
      <c r="L18">
        <v>0</v>
      </c>
      <c r="M18">
        <v>9.1969999999999992</v>
      </c>
      <c r="O18">
        <v>60.429243199999995</v>
      </c>
      <c r="P18">
        <v>3.7900000000000003E-2</v>
      </c>
      <c r="Q18">
        <v>23.288825579999997</v>
      </c>
      <c r="R18">
        <v>3.7352279999999995E-2</v>
      </c>
      <c r="S18">
        <v>0</v>
      </c>
      <c r="T18">
        <v>2.76E-2</v>
      </c>
      <c r="U18">
        <v>5.5528000000000004</v>
      </c>
      <c r="V18">
        <v>8.5298999999999996</v>
      </c>
      <c r="W18">
        <v>0.37490000000000001</v>
      </c>
      <c r="Y18">
        <v>36.16129368</v>
      </c>
      <c r="Z18">
        <v>2.3900000000000001E-2</v>
      </c>
      <c r="AA18">
        <v>20.824268940000003</v>
      </c>
      <c r="AB18">
        <v>36.132239759999997</v>
      </c>
      <c r="AC18">
        <v>2.0478999999999998</v>
      </c>
      <c r="AD18">
        <v>2.8494000000000002</v>
      </c>
      <c r="AE18">
        <v>1.4154</v>
      </c>
      <c r="AF18">
        <v>0</v>
      </c>
      <c r="AG18">
        <v>0</v>
      </c>
      <c r="AI18">
        <v>4.8819772759404829</v>
      </c>
      <c r="AJ18">
        <v>2.7215627336274735</v>
      </c>
      <c r="AK18">
        <v>4.9085557015958301</v>
      </c>
      <c r="AM18">
        <v>1.8094290693657977</v>
      </c>
      <c r="AN18">
        <v>0.77392089720146018</v>
      </c>
      <c r="AO18">
        <v>0.23737745243315089</v>
      </c>
      <c r="AP18">
        <v>0.16884267693697425</v>
      </c>
      <c r="AR18">
        <v>0.26948991121711485</v>
      </c>
      <c r="AS18">
        <v>0.74911366629242115</v>
      </c>
      <c r="AT18">
        <v>2.1663634736866527E-2</v>
      </c>
      <c r="AV18">
        <v>2.4685594752886089</v>
      </c>
      <c r="AW18">
        <v>0.34702014212163335</v>
      </c>
      <c r="AX18">
        <v>0.12389250821255511</v>
      </c>
      <c r="AY18">
        <v>0.14170546215045779</v>
      </c>
      <c r="BA18">
        <v>0.79627751842604932</v>
      </c>
      <c r="BB18">
        <v>0.11539946839383729</v>
      </c>
      <c r="BC18">
        <v>4.1199711055091209E-2</v>
      </c>
      <c r="BD18">
        <v>4.7123302125022172E-2</v>
      </c>
      <c r="BF18">
        <v>-4.9407053451228047E-2</v>
      </c>
      <c r="BG18">
        <v>2.2793350585203747E-3</v>
      </c>
      <c r="BH18">
        <v>19.074320583899251</v>
      </c>
      <c r="BJ18">
        <v>-3.08059419857286</v>
      </c>
      <c r="BK18">
        <v>1.6531830095514243E-2</v>
      </c>
      <c r="BL18">
        <v>7922.3718500084242</v>
      </c>
      <c r="BN18">
        <v>-1.0076717088874585</v>
      </c>
      <c r="BO18">
        <v>2.8226318026634917E-2</v>
      </c>
      <c r="BP18">
        <v>2902.4459102751562</v>
      </c>
      <c r="BR18">
        <v>0.25905835351204187</v>
      </c>
      <c r="BS18">
        <v>0.72011657915733929</v>
      </c>
      <c r="BT18">
        <v>2.0825067330618875E-2</v>
      </c>
      <c r="BU18">
        <v>0.1544637053425193</v>
      </c>
      <c r="BV18">
        <v>-1.4273130082964193E-2</v>
      </c>
      <c r="BW18">
        <v>10430.894334235945</v>
      </c>
      <c r="BY18">
        <v>0.6052472466943275</v>
      </c>
      <c r="BZ18">
        <v>0.25887364148215314</v>
      </c>
      <c r="CA18">
        <v>7.9401868768934458E-2</v>
      </c>
      <c r="CB18">
        <v>5.6477243054584889E-2</v>
      </c>
      <c r="CD18">
        <v>9.7732292318834944</v>
      </c>
      <c r="CE18">
        <v>6.5264760997178932</v>
      </c>
      <c r="CH18">
        <v>2.3541570582226385</v>
      </c>
      <c r="CI18">
        <v>0.16943172916375465</v>
      </c>
      <c r="CJ18">
        <v>3327.208088692827</v>
      </c>
      <c r="CM18">
        <v>2.3541570582226385</v>
      </c>
      <c r="CN18">
        <v>0.16943172916375465</v>
      </c>
      <c r="CO18">
        <v>3232.4247500740698</v>
      </c>
      <c r="CQ18">
        <v>78743.361142516049</v>
      </c>
      <c r="CR18">
        <v>74.985048601250185</v>
      </c>
      <c r="CS18" s="9">
        <v>776.9708255695283</v>
      </c>
    </row>
    <row r="19" spans="1:97" x14ac:dyDescent="0.3">
      <c r="A19" t="s">
        <v>218</v>
      </c>
      <c r="C19" s="43">
        <v>738.63701034299936</v>
      </c>
      <c r="D19" s="1">
        <v>3.9025384503352472</v>
      </c>
      <c r="E19">
        <v>31.078551279999999</v>
      </c>
      <c r="F19">
        <v>3.0977000000000001</v>
      </c>
      <c r="G19">
        <v>19.306722570000002</v>
      </c>
      <c r="H19">
        <v>25.054117319999996</v>
      </c>
      <c r="I19">
        <v>0.20019999999999999</v>
      </c>
      <c r="J19">
        <v>6.7153</v>
      </c>
      <c r="K19">
        <v>0.31419999999999998</v>
      </c>
      <c r="L19">
        <v>2.9000000000000001E-2</v>
      </c>
      <c r="M19">
        <v>9.1560000000000006</v>
      </c>
      <c r="O19">
        <v>61.081554480000001</v>
      </c>
      <c r="P19">
        <v>3.7900000000000003E-2</v>
      </c>
      <c r="Q19">
        <v>23.59141881</v>
      </c>
      <c r="R19">
        <v>5.3461079999999994E-2</v>
      </c>
      <c r="S19">
        <v>3.3700000000000001E-2</v>
      </c>
      <c r="T19">
        <v>2.12E-2</v>
      </c>
      <c r="U19">
        <v>5.5587</v>
      </c>
      <c r="V19">
        <v>8.3899000000000008</v>
      </c>
      <c r="W19">
        <v>0.2591</v>
      </c>
      <c r="Y19">
        <v>35.52370792</v>
      </c>
      <c r="Z19">
        <v>4.2299999999999997E-2</v>
      </c>
      <c r="AA19">
        <v>20.65241112</v>
      </c>
      <c r="AB19">
        <v>35.705054519999997</v>
      </c>
      <c r="AC19">
        <v>2.0421</v>
      </c>
      <c r="AD19">
        <v>2.9028999999999998</v>
      </c>
      <c r="AE19">
        <v>1.4179999999999999</v>
      </c>
      <c r="AF19">
        <v>0</v>
      </c>
      <c r="AG19">
        <v>0</v>
      </c>
      <c r="AI19">
        <v>4.7793958836698405</v>
      </c>
      <c r="AJ19">
        <v>2.6960885959297207</v>
      </c>
      <c r="AK19">
        <v>4.9705119067688948</v>
      </c>
      <c r="AM19">
        <v>1.666660336331246</v>
      </c>
      <c r="AN19">
        <v>0.79631695739443042</v>
      </c>
      <c r="AO19">
        <v>0.28213016075608444</v>
      </c>
      <c r="AP19">
        <v>0.18534498050601744</v>
      </c>
      <c r="AR19">
        <v>0.26725111503376653</v>
      </c>
      <c r="AS19">
        <v>0.72992186743867327</v>
      </c>
      <c r="AT19">
        <v>1.4831979175450987E-2</v>
      </c>
      <c r="AV19">
        <v>2.4701641087583028</v>
      </c>
      <c r="AW19">
        <v>0.35799810973887275</v>
      </c>
      <c r="AX19">
        <v>0.12568674517360456</v>
      </c>
      <c r="AY19">
        <v>0.14308768091366006</v>
      </c>
      <c r="BA19">
        <v>0.79265384460366517</v>
      </c>
      <c r="BB19">
        <v>0.11843137254836768</v>
      </c>
      <c r="BC19">
        <v>4.157914060748634E-2</v>
      </c>
      <c r="BD19">
        <v>4.7335642240480709E-2</v>
      </c>
      <c r="BF19">
        <v>-5.3041841789892595E-2</v>
      </c>
      <c r="BG19">
        <v>2.3665317974100345E-3</v>
      </c>
      <c r="BH19">
        <v>22.974036548825623</v>
      </c>
      <c r="BJ19">
        <v>-3.0228554525301363</v>
      </c>
      <c r="BK19">
        <v>1.6035885629427839E-2</v>
      </c>
      <c r="BL19">
        <v>7826.0633772184483</v>
      </c>
      <c r="BN19">
        <v>-1.0361641081013244</v>
      </c>
      <c r="BO19">
        <v>2.7957905146097483E-2</v>
      </c>
      <c r="BP19">
        <v>2996.9335345511731</v>
      </c>
      <c r="BR19">
        <v>0.26408083474076072</v>
      </c>
      <c r="BS19">
        <v>0.72126313121045416</v>
      </c>
      <c r="BT19">
        <v>1.4656034048785141E-2</v>
      </c>
      <c r="BU19">
        <v>0.10887982719428417</v>
      </c>
      <c r="BV19">
        <v>-9.9329265226513232E-3</v>
      </c>
      <c r="BW19">
        <v>10344.160259174363</v>
      </c>
      <c r="BY19">
        <v>0.56873823182808192</v>
      </c>
      <c r="BZ19">
        <v>0.27173857111171695</v>
      </c>
      <c r="CA19">
        <v>9.6275290937203384E-2</v>
      </c>
      <c r="CB19">
        <v>6.3247906122997855E-2</v>
      </c>
      <c r="CD19">
        <v>9.3708402321632143</v>
      </c>
      <c r="CE19">
        <v>5.8834207997858137</v>
      </c>
      <c r="CH19">
        <v>2.2326045360077869</v>
      </c>
      <c r="CI19">
        <v>0.18974371836899356</v>
      </c>
      <c r="CJ19">
        <v>3841.8986894589398</v>
      </c>
      <c r="CM19">
        <v>2.2326045360077869</v>
      </c>
      <c r="CN19">
        <v>0.18974371836899356</v>
      </c>
      <c r="CO19">
        <v>3963.1782112115538</v>
      </c>
      <c r="CQ19">
        <v>86024.768405114592</v>
      </c>
      <c r="CR19">
        <v>85.02260606800229</v>
      </c>
      <c r="CS19" s="9">
        <v>738.63701034299936</v>
      </c>
    </row>
    <row r="20" spans="1:97" x14ac:dyDescent="0.3">
      <c r="A20" t="s">
        <v>219</v>
      </c>
      <c r="C20" s="43">
        <v>740.59213043770876</v>
      </c>
      <c r="D20" s="1">
        <v>4.3304200419600782</v>
      </c>
      <c r="E20">
        <v>32.691629599999999</v>
      </c>
      <c r="F20">
        <v>2.8107000000000002</v>
      </c>
      <c r="G20">
        <v>19.575163290000003</v>
      </c>
      <c r="H20">
        <v>24.078528119999998</v>
      </c>
      <c r="I20">
        <v>0.14549999999999999</v>
      </c>
      <c r="J20">
        <v>6.0937999999999999</v>
      </c>
      <c r="K20">
        <v>0.22289999999999999</v>
      </c>
      <c r="L20">
        <v>0</v>
      </c>
      <c r="M20">
        <v>9.6273999999999997</v>
      </c>
      <c r="O20">
        <v>61.553551279999994</v>
      </c>
      <c r="P20">
        <v>0</v>
      </c>
      <c r="Q20">
        <v>22.936447349999998</v>
      </c>
      <c r="R20">
        <v>1.8122399999999997E-2</v>
      </c>
      <c r="S20">
        <v>4.7999999999999996E-3</v>
      </c>
      <c r="T20">
        <v>0</v>
      </c>
      <c r="U20">
        <v>5.1730999999999998</v>
      </c>
      <c r="V20">
        <v>8.4913000000000007</v>
      </c>
      <c r="W20">
        <v>0.29310000000000003</v>
      </c>
      <c r="Y20">
        <v>36.326297520000004</v>
      </c>
      <c r="Z20">
        <v>3.3099999999999997E-2</v>
      </c>
      <c r="AA20">
        <v>20.472189420000003</v>
      </c>
      <c r="AB20">
        <v>35.991891840000001</v>
      </c>
      <c r="AC20">
        <v>1.9790000000000001</v>
      </c>
      <c r="AD20">
        <v>2.9308999999999998</v>
      </c>
      <c r="AE20">
        <v>1.2727999999999999</v>
      </c>
      <c r="AF20">
        <v>0</v>
      </c>
      <c r="AG20">
        <v>0</v>
      </c>
      <c r="AI20">
        <v>4.7228730597188671</v>
      </c>
      <c r="AJ20">
        <v>2.7059497758055735</v>
      </c>
      <c r="AK20">
        <v>4.924836747861284</v>
      </c>
      <c r="AM20">
        <v>1.5828187880761062</v>
      </c>
      <c r="AN20">
        <v>0.71407200829970996</v>
      </c>
      <c r="AO20">
        <v>0.38315127389408943</v>
      </c>
      <c r="AP20">
        <v>0.1661840101372557</v>
      </c>
      <c r="AR20">
        <v>0.24962192942646791</v>
      </c>
      <c r="AS20">
        <v>0.74144569390593162</v>
      </c>
      <c r="AT20">
        <v>1.6839650925487573E-2</v>
      </c>
      <c r="AV20">
        <v>2.4671269758635184</v>
      </c>
      <c r="AW20">
        <v>0.35812973333697151</v>
      </c>
      <c r="AX20">
        <v>0.11178000785838577</v>
      </c>
      <c r="AY20">
        <v>0.1373920976072949</v>
      </c>
      <c r="BA20">
        <v>0.79759405358537716</v>
      </c>
      <c r="BB20">
        <v>0.11936006608872077</v>
      </c>
      <c r="BC20">
        <v>3.7254848965083916E-2</v>
      </c>
      <c r="BD20">
        <v>4.5791031360818121E-2</v>
      </c>
      <c r="BF20">
        <v>-6.4910385078421076E-2</v>
      </c>
      <c r="BG20">
        <v>2.3492270735611491E-3</v>
      </c>
      <c r="BH20">
        <v>51.474939173751693</v>
      </c>
      <c r="BJ20">
        <v>-2.962626145725717</v>
      </c>
      <c r="BK20">
        <v>1.6498644125645452E-2</v>
      </c>
      <c r="BL20">
        <v>7667.6520684544685</v>
      </c>
      <c r="BN20">
        <v>-0.97395072497318447</v>
      </c>
      <c r="BO20">
        <v>2.720674736287311E-2</v>
      </c>
      <c r="BP20">
        <v>2888.5588778374026</v>
      </c>
      <c r="BR20">
        <v>0.24766358553197487</v>
      </c>
      <c r="BS20">
        <v>0.73562887464211546</v>
      </c>
      <c r="BT20">
        <v>1.6707539825909536E-2</v>
      </c>
      <c r="BU20">
        <v>0.12659265181777318</v>
      </c>
      <c r="BV20">
        <v>-1.2017303949364955E-2</v>
      </c>
      <c r="BW20">
        <v>10472.4650242635</v>
      </c>
      <c r="BY20">
        <v>0.55611140624840283</v>
      </c>
      <c r="BZ20">
        <v>0.25088379774721187</v>
      </c>
      <c r="CA20">
        <v>0.13461730132108074</v>
      </c>
      <c r="CB20">
        <v>5.8387494683304481E-2</v>
      </c>
      <c r="CD20">
        <v>8.2191071474157713</v>
      </c>
      <c r="CE20">
        <v>4.9086782392858606</v>
      </c>
      <c r="CH20">
        <v>2.0171337080236018</v>
      </c>
      <c r="CI20">
        <v>0.17516248404991344</v>
      </c>
      <c r="CJ20">
        <v>4249.690250034284</v>
      </c>
      <c r="CM20">
        <v>2.0171337080236018</v>
      </c>
      <c r="CN20">
        <v>0.17516248404991344</v>
      </c>
      <c r="CO20">
        <v>4411.1498338858737</v>
      </c>
      <c r="CQ20">
        <v>93554.716540894879</v>
      </c>
      <c r="CR20">
        <v>92.286503373890824</v>
      </c>
      <c r="CS20" s="9">
        <v>740.59213043770876</v>
      </c>
    </row>
    <row r="21" spans="1:97" x14ac:dyDescent="0.3">
      <c r="A21" t="s">
        <v>220</v>
      </c>
      <c r="C21" s="43">
        <v>686.09515442466682</v>
      </c>
      <c r="D21" s="1">
        <v>3.1275953385207269</v>
      </c>
      <c r="E21">
        <v>31.661818399999998</v>
      </c>
      <c r="F21">
        <v>2.8921999999999999</v>
      </c>
      <c r="G21">
        <v>19.19769342</v>
      </c>
      <c r="H21">
        <v>24.901083719999999</v>
      </c>
      <c r="I21">
        <v>0.1681</v>
      </c>
      <c r="J21">
        <v>5.9524999999999997</v>
      </c>
      <c r="K21">
        <v>0.22789999999999999</v>
      </c>
      <c r="L21">
        <v>0</v>
      </c>
      <c r="M21">
        <v>9.5436999999999994</v>
      </c>
      <c r="O21">
        <v>61.326622239999999</v>
      </c>
      <c r="P21">
        <v>0</v>
      </c>
      <c r="Q21">
        <v>23.140565850000002</v>
      </c>
      <c r="R21">
        <v>2.1344159999999997E-2</v>
      </c>
      <c r="S21">
        <v>8.8000000000000005E-3</v>
      </c>
      <c r="T21">
        <v>4.65E-2</v>
      </c>
      <c r="U21">
        <v>5.008</v>
      </c>
      <c r="V21">
        <v>8.5172000000000008</v>
      </c>
      <c r="W21">
        <v>0.27429999999999999</v>
      </c>
      <c r="Y21">
        <v>35.961962799999995</v>
      </c>
      <c r="Z21">
        <v>4.3999999999999997E-2</v>
      </c>
      <c r="AA21">
        <v>20.680091580000003</v>
      </c>
      <c r="AB21">
        <v>36.762999959999995</v>
      </c>
      <c r="AC21">
        <v>2.4586000000000001</v>
      </c>
      <c r="AD21">
        <v>2.2229999999999999</v>
      </c>
      <c r="AE21">
        <v>1.0707</v>
      </c>
      <c r="AF21">
        <v>0</v>
      </c>
      <c r="AG21">
        <v>0</v>
      </c>
      <c r="AI21">
        <v>4.7967730251994123</v>
      </c>
      <c r="AJ21">
        <v>2.7087156312945715</v>
      </c>
      <c r="AK21">
        <v>4.9439329656547599</v>
      </c>
      <c r="AM21">
        <v>1.6625028767805796</v>
      </c>
      <c r="AN21">
        <v>0.70842864383291893</v>
      </c>
      <c r="AO21">
        <v>0.334005327245948</v>
      </c>
      <c r="AP21">
        <v>0.1736784596599065</v>
      </c>
      <c r="AR21">
        <v>0.24190222587928856</v>
      </c>
      <c r="AS21">
        <v>0.74446740911799558</v>
      </c>
      <c r="AT21">
        <v>1.5775631612045118E-2</v>
      </c>
      <c r="AV21">
        <v>2.5297552475643679</v>
      </c>
      <c r="AW21">
        <v>0.27268394970897797</v>
      </c>
      <c r="AX21">
        <v>9.4395764181765776E-2</v>
      </c>
      <c r="AY21">
        <v>0.17135018275748079</v>
      </c>
      <c r="BA21">
        <v>0.82006107390036287</v>
      </c>
      <c r="BB21">
        <v>9.1128775316311653E-2</v>
      </c>
      <c r="BC21">
        <v>3.1546302575242664E-2</v>
      </c>
      <c r="BD21">
        <v>5.7263848208082828E-2</v>
      </c>
      <c r="BF21">
        <v>-1.0765290635359661E-2</v>
      </c>
      <c r="BG21">
        <v>1.6150259313872507E-3</v>
      </c>
      <c r="BH21">
        <v>-16.08058313821747</v>
      </c>
      <c r="BJ21">
        <v>-3.7207297482071851</v>
      </c>
      <c r="BK21">
        <v>2.1275087922725727E-2</v>
      </c>
      <c r="BL21">
        <v>8895.5866641634839</v>
      </c>
      <c r="BN21">
        <v>-0.73415485208276809</v>
      </c>
      <c r="BO21">
        <v>3.0573940555906662E-2</v>
      </c>
      <c r="BP21">
        <v>2077.8474587530409</v>
      </c>
      <c r="BR21">
        <v>0.24138439200311101</v>
      </c>
      <c r="BS21">
        <v>0.74287374687387964</v>
      </c>
      <c r="BT21">
        <v>1.5741861123009227E-2</v>
      </c>
      <c r="BU21">
        <v>0.12045041815874666</v>
      </c>
      <c r="BV21">
        <v>-1.1603001287120942E-2</v>
      </c>
      <c r="BW21">
        <v>10500.836359116027</v>
      </c>
      <c r="BY21">
        <v>0.57753562014274207</v>
      </c>
      <c r="BZ21">
        <v>0.24610049212981061</v>
      </c>
      <c r="CA21">
        <v>0.11602985865234529</v>
      </c>
      <c r="CB21">
        <v>6.0334029075102061E-2</v>
      </c>
      <c r="CD21">
        <v>10.20006047702288</v>
      </c>
      <c r="CE21">
        <v>6.1678353719850803</v>
      </c>
      <c r="CH21">
        <v>2.1228187608606222</v>
      </c>
      <c r="CI21">
        <v>0.1810020872253062</v>
      </c>
      <c r="CJ21">
        <v>2839.3874950819609</v>
      </c>
      <c r="CM21">
        <v>2.1228187608606222</v>
      </c>
      <c r="CN21">
        <v>0.1810020872253062</v>
      </c>
      <c r="CO21">
        <v>3415.803181959493</v>
      </c>
      <c r="CQ21">
        <v>90316.078246094243</v>
      </c>
      <c r="CR21">
        <v>94.1532806597952</v>
      </c>
      <c r="CS21" s="9">
        <v>686.09515442466682</v>
      </c>
    </row>
    <row r="22" spans="1:97" x14ac:dyDescent="0.3">
      <c r="A22" s="9" t="s">
        <v>329</v>
      </c>
      <c r="C22" s="44">
        <f>AVERAGE(C13:C21)</f>
        <v>733.32095119724409</v>
      </c>
      <c r="D22" s="18">
        <f>AVERAGE(D13:D21)</f>
        <v>4.2536248148944855</v>
      </c>
      <c r="CS22" s="9"/>
    </row>
    <row r="23" spans="1:97" x14ac:dyDescent="0.3">
      <c r="A23" t="s">
        <v>221</v>
      </c>
      <c r="C23" s="43">
        <v>598.88980697437682</v>
      </c>
      <c r="D23" s="1">
        <v>3.7517925760024724</v>
      </c>
      <c r="E23">
        <v>34.419800000000002</v>
      </c>
      <c r="F23">
        <v>4.8099999999999997E-2</v>
      </c>
      <c r="G23">
        <v>20.994299999999999</v>
      </c>
      <c r="H23">
        <v>21.411200000000001</v>
      </c>
      <c r="I23">
        <v>0.24979999999999999</v>
      </c>
      <c r="J23">
        <v>7.5121000000000002</v>
      </c>
      <c r="K23">
        <v>4.8999999999999998E-3</v>
      </c>
      <c r="L23">
        <v>0</v>
      </c>
      <c r="M23">
        <v>9.1969999999999992</v>
      </c>
      <c r="O23">
        <v>61.820951119999997</v>
      </c>
      <c r="P23">
        <v>1.41E-2</v>
      </c>
      <c r="Q23">
        <v>22.993102680000003</v>
      </c>
      <c r="R23">
        <v>6.131412E-2</v>
      </c>
      <c r="S23">
        <v>0</v>
      </c>
      <c r="T23">
        <v>3.32E-2</v>
      </c>
      <c r="U23">
        <v>5.0082000000000004</v>
      </c>
      <c r="V23">
        <v>8.4992000000000001</v>
      </c>
      <c r="W23">
        <v>9.8799999999999999E-2</v>
      </c>
      <c r="Y23">
        <v>36.508952479999998</v>
      </c>
      <c r="Z23">
        <v>2.0199999999999999E-2</v>
      </c>
      <c r="AA23">
        <v>20.68228212</v>
      </c>
      <c r="AB23">
        <v>36.978958559999995</v>
      </c>
      <c r="AC23">
        <v>2.3228</v>
      </c>
      <c r="AD23">
        <v>2.0457000000000001</v>
      </c>
      <c r="AE23">
        <v>1.0105999999999999</v>
      </c>
      <c r="AF23">
        <v>4.8999999999999998E-3</v>
      </c>
      <c r="AG23">
        <v>0</v>
      </c>
      <c r="AI23">
        <v>4.6802955376156774</v>
      </c>
      <c r="AJ23">
        <v>2.6991916609461502</v>
      </c>
      <c r="AK23">
        <v>4.9168376082061744</v>
      </c>
      <c r="AM23">
        <v>1.3947914413943747</v>
      </c>
      <c r="AN23">
        <v>0.87233275047197656</v>
      </c>
      <c r="AO23">
        <v>0.60853751555782321</v>
      </c>
      <c r="AP23">
        <v>2.8182974125714718E-3</v>
      </c>
      <c r="AR23">
        <v>0.24106131304858125</v>
      </c>
      <c r="AS23">
        <v>0.74028202341804539</v>
      </c>
      <c r="AT23">
        <v>5.6622390781239035E-3</v>
      </c>
      <c r="AV23">
        <v>2.5306700705965168</v>
      </c>
      <c r="AW23">
        <v>0.24956021414801785</v>
      </c>
      <c r="AX23">
        <v>8.8608888551415715E-2</v>
      </c>
      <c r="AY23">
        <v>0.16099849016868795</v>
      </c>
      <c r="BA23">
        <v>0.83101505627647154</v>
      </c>
      <c r="BB23">
        <v>8.4484488468337268E-2</v>
      </c>
      <c r="BC23">
        <v>2.9997075649943788E-2</v>
      </c>
      <c r="BD23">
        <v>5.4503379605247308E-2</v>
      </c>
      <c r="BF23">
        <v>-9.4904323744128792E-3</v>
      </c>
      <c r="BG23">
        <v>1.431615391252441E-3</v>
      </c>
      <c r="BH23">
        <v>-14.291804855590112</v>
      </c>
      <c r="BJ23">
        <v>-3.8311719106101205</v>
      </c>
      <c r="BK23">
        <v>2.2725846378939676E-2</v>
      </c>
      <c r="BL23">
        <v>9071.7117260113846</v>
      </c>
      <c r="BN23">
        <v>-0.66378836347472836</v>
      </c>
      <c r="BO23">
        <v>3.1098344660452235E-2</v>
      </c>
      <c r="BP23">
        <v>1850.9918421256036</v>
      </c>
      <c r="BR23">
        <v>0.24423500638842299</v>
      </c>
      <c r="BS23">
        <v>0.75002820831023886</v>
      </c>
      <c r="BT23">
        <v>5.7367853013381275E-3</v>
      </c>
      <c r="BU23">
        <v>4.4318333250538446E-2</v>
      </c>
      <c r="BV23">
        <v>-4.2372419090021835E-3</v>
      </c>
      <c r="BW23">
        <v>10397.19627306775</v>
      </c>
      <c r="BY23">
        <v>0.4845583221181628</v>
      </c>
      <c r="BZ23">
        <v>0.30305326040347164</v>
      </c>
      <c r="CA23">
        <v>0.21140932524641132</v>
      </c>
      <c r="CB23">
        <v>9.7909223195431316E-4</v>
      </c>
      <c r="CD23">
        <v>9.6519421414038025</v>
      </c>
      <c r="CE23">
        <v>4.201689948822791</v>
      </c>
      <c r="CH23">
        <v>1.7286067718256692</v>
      </c>
      <c r="CI23">
        <v>2.9372766958629393E-3</v>
      </c>
      <c r="CJ23">
        <v>3077.1906687460651</v>
      </c>
      <c r="CM23">
        <v>1.7286067718256692</v>
      </c>
      <c r="CN23">
        <v>2.9372766958629393E-3</v>
      </c>
      <c r="CO23">
        <v>4426.3944832588795</v>
      </c>
      <c r="CQ23">
        <v>98909.171667889925</v>
      </c>
      <c r="CR23">
        <v>113.42277138822881</v>
      </c>
      <c r="CS23" s="9">
        <v>598.88980697437682</v>
      </c>
    </row>
    <row r="24" spans="1:97" x14ac:dyDescent="0.3">
      <c r="A24" t="s">
        <v>222</v>
      </c>
      <c r="C24" s="43">
        <v>647.73239462453853</v>
      </c>
      <c r="D24" s="1">
        <v>3.5840956667311921</v>
      </c>
      <c r="E24">
        <v>34.884599999999999</v>
      </c>
      <c r="F24">
        <v>8.0199999999999994E-2</v>
      </c>
      <c r="G24">
        <v>21.1812</v>
      </c>
      <c r="H24">
        <v>21.2699</v>
      </c>
      <c r="I24">
        <v>0.2445</v>
      </c>
      <c r="J24">
        <v>7.3887</v>
      </c>
      <c r="K24">
        <v>2.3099999999999999E-2</v>
      </c>
      <c r="L24">
        <v>0</v>
      </c>
      <c r="M24">
        <v>9.1875999999999998</v>
      </c>
      <c r="O24">
        <v>61.466075840000002</v>
      </c>
      <c r="P24">
        <v>2.81E-2</v>
      </c>
      <c r="Q24">
        <v>23.21215668</v>
      </c>
      <c r="R24">
        <v>0.14830163999999998</v>
      </c>
      <c r="S24">
        <v>2.0199999999999999E-2</v>
      </c>
      <c r="T24">
        <v>0</v>
      </c>
      <c r="U24">
        <v>5.4821</v>
      </c>
      <c r="V24">
        <v>8.3493999999999993</v>
      </c>
      <c r="W24">
        <v>0.1003</v>
      </c>
      <c r="Y24">
        <v>36.628414479999996</v>
      </c>
      <c r="Z24">
        <v>0</v>
      </c>
      <c r="AA24">
        <v>20.946540899999999</v>
      </c>
      <c r="AB24">
        <v>36.492875519999998</v>
      </c>
      <c r="AC24">
        <v>2.1688999999999998</v>
      </c>
      <c r="AD24">
        <v>2.6175999999999999</v>
      </c>
      <c r="AE24">
        <v>0.99219999999999997</v>
      </c>
      <c r="AF24">
        <v>0</v>
      </c>
      <c r="AG24">
        <v>0</v>
      </c>
      <c r="AI24">
        <v>4.6468891335836258</v>
      </c>
      <c r="AJ24">
        <v>2.6976400448309055</v>
      </c>
      <c r="AK24">
        <v>4.8846284561969524</v>
      </c>
      <c r="AM24">
        <v>1.3756968641770548</v>
      </c>
      <c r="AN24">
        <v>0.85187894476308623</v>
      </c>
      <c r="AO24">
        <v>0.62862665394515371</v>
      </c>
      <c r="AP24">
        <v>4.6655747020912528E-3</v>
      </c>
      <c r="AR24">
        <v>0.26372001001771672</v>
      </c>
      <c r="AS24">
        <v>0.72681636652127846</v>
      </c>
      <c r="AT24">
        <v>5.7448999213669336E-3</v>
      </c>
      <c r="AV24">
        <v>2.4810448152370213</v>
      </c>
      <c r="AW24">
        <v>0.3172359208161179</v>
      </c>
      <c r="AX24">
        <v>8.6425696523708601E-2</v>
      </c>
      <c r="AY24">
        <v>0.14934654672980538</v>
      </c>
      <c r="BA24">
        <v>0.81314903312032827</v>
      </c>
      <c r="BB24">
        <v>0.10718799899306897</v>
      </c>
      <c r="BC24">
        <v>2.9201603173205009E-2</v>
      </c>
      <c r="BD24">
        <v>5.0461364713397787E-2</v>
      </c>
      <c r="BF24">
        <v>-4.7389152561427991E-2</v>
      </c>
      <c r="BG24">
        <v>1.9700943852171437E-3</v>
      </c>
      <c r="BH24">
        <v>43.516120353789582</v>
      </c>
      <c r="BJ24">
        <v>-3.2548049199286777</v>
      </c>
      <c r="BK24">
        <v>1.9262859473544263E-2</v>
      </c>
      <c r="BL24">
        <v>8065.0085866566751</v>
      </c>
      <c r="BN24">
        <v>-0.77626863520181077</v>
      </c>
      <c r="BO24">
        <v>2.7869419404777804E-2</v>
      </c>
      <c r="BP24">
        <v>2356.3836141502215</v>
      </c>
      <c r="BR24">
        <v>0.26470437239839972</v>
      </c>
      <c r="BS24">
        <v>0.72952928424344976</v>
      </c>
      <c r="BT24">
        <v>5.7663433581505224E-3</v>
      </c>
      <c r="BU24">
        <v>4.3329178330567264E-2</v>
      </c>
      <c r="BV24">
        <v>-3.9438330269088162E-3</v>
      </c>
      <c r="BW24">
        <v>10274.03639199453</v>
      </c>
      <c r="BY24">
        <v>0.48086694181714201</v>
      </c>
      <c r="BZ24">
        <v>0.29776939501253225</v>
      </c>
      <c r="CA24">
        <v>0.21973283831549401</v>
      </c>
      <c r="CB24">
        <v>1.6308248548317537E-3</v>
      </c>
      <c r="CD24">
        <v>9.6092408649201495</v>
      </c>
      <c r="CE24">
        <v>4.9680643037070773</v>
      </c>
      <c r="CH24">
        <v>1.6767104955425409</v>
      </c>
      <c r="CI24">
        <v>4.8924745644952613E-3</v>
      </c>
      <c r="CJ24">
        <v>3141.5300141513835</v>
      </c>
      <c r="CM24">
        <v>1.6767104955425409</v>
      </c>
      <c r="CN24">
        <v>4.8924745644952613E-3</v>
      </c>
      <c r="CO24">
        <v>4026.6613193110002</v>
      </c>
      <c r="CQ24">
        <v>100034.62517585063</v>
      </c>
      <c r="CR24">
        <v>108.62909939399664</v>
      </c>
      <c r="CS24" s="9">
        <v>647.73239462453853</v>
      </c>
    </row>
    <row r="25" spans="1:97" x14ac:dyDescent="0.3">
      <c r="A25" t="s">
        <v>223</v>
      </c>
      <c r="C25" s="43">
        <v>661.49177984805294</v>
      </c>
      <c r="D25" s="1">
        <v>3.7227097266555012</v>
      </c>
      <c r="E25">
        <v>34.566600000000001</v>
      </c>
      <c r="F25">
        <v>8.6099999999999996E-2</v>
      </c>
      <c r="G25">
        <v>20.723500000000001</v>
      </c>
      <c r="H25">
        <v>21.383600000000001</v>
      </c>
      <c r="I25">
        <v>0.2591</v>
      </c>
      <c r="J25">
        <v>7.4615</v>
      </c>
      <c r="K25">
        <v>5.1999999999999998E-3</v>
      </c>
      <c r="L25">
        <v>0</v>
      </c>
      <c r="M25">
        <v>9.1242999999999999</v>
      </c>
      <c r="O25">
        <v>61.562718160000003</v>
      </c>
      <c r="P25">
        <v>0</v>
      </c>
      <c r="Q25">
        <v>23.466358889999999</v>
      </c>
      <c r="R25">
        <v>0.13330031999999997</v>
      </c>
      <c r="S25">
        <v>1.61E-2</v>
      </c>
      <c r="T25">
        <v>3.9300000000000002E-2</v>
      </c>
      <c r="U25">
        <v>5.3901000000000003</v>
      </c>
      <c r="V25">
        <v>8.4337</v>
      </c>
      <c r="W25">
        <v>0.1152</v>
      </c>
      <c r="Y25">
        <v>37.020054799999997</v>
      </c>
      <c r="Z25">
        <v>0</v>
      </c>
      <c r="AA25">
        <v>20.885803199999998</v>
      </c>
      <c r="AB25">
        <v>36.263828519999997</v>
      </c>
      <c r="AC25">
        <v>2.0019</v>
      </c>
      <c r="AD25">
        <v>2.7888999999999999</v>
      </c>
      <c r="AE25">
        <v>1.0027999999999999</v>
      </c>
      <c r="AF25">
        <v>0</v>
      </c>
      <c r="AG25">
        <v>1.12E-2</v>
      </c>
      <c r="AI25">
        <v>4.6890835736816898</v>
      </c>
      <c r="AJ25">
        <v>2.6880510547850771</v>
      </c>
      <c r="AK25">
        <v>4.8643031595209258</v>
      </c>
      <c r="AM25">
        <v>1.3956090702690709</v>
      </c>
      <c r="AN25">
        <v>0.86808380933659679</v>
      </c>
      <c r="AO25">
        <v>0.60373975301562322</v>
      </c>
      <c r="AP25">
        <v>5.0542834355798219E-3</v>
      </c>
      <c r="AR25">
        <v>0.25837260626200653</v>
      </c>
      <c r="AS25">
        <v>0.73154507755016718</v>
      </c>
      <c r="AT25">
        <v>6.5748753983447469E-3</v>
      </c>
      <c r="AV25">
        <v>2.4552135617951771</v>
      </c>
      <c r="AW25">
        <v>0.33658992768997703</v>
      </c>
      <c r="AX25">
        <v>8.6985545128119068E-2</v>
      </c>
      <c r="AY25">
        <v>0.13727363517243971</v>
      </c>
      <c r="BA25">
        <v>0.80939100250836982</v>
      </c>
      <c r="BB25">
        <v>0.11439274444535535</v>
      </c>
      <c r="BC25">
        <v>2.9562724299480446E-2</v>
      </c>
      <c r="BD25">
        <v>4.6653528746794543E-2</v>
      </c>
      <c r="BF25">
        <v>-6.6167131737615126E-2</v>
      </c>
      <c r="BG25">
        <v>2.1462136678793912E-3</v>
      </c>
      <c r="BH25">
        <v>71.619572427598115</v>
      </c>
      <c r="BJ25">
        <v>-3.0459683714750705</v>
      </c>
      <c r="BK25">
        <v>1.8219199403719022E-2</v>
      </c>
      <c r="BL25">
        <v>7711.3643014933659</v>
      </c>
      <c r="BN25">
        <v>-0.8207193620371197</v>
      </c>
      <c r="BO25">
        <v>2.6816240221890778E-2</v>
      </c>
      <c r="BP25">
        <v>2531.3723465282164</v>
      </c>
      <c r="BR25">
        <v>0.2592820226040673</v>
      </c>
      <c r="BS25">
        <v>0.73411995984168843</v>
      </c>
      <c r="BT25">
        <v>6.5980175542442185E-3</v>
      </c>
      <c r="BU25">
        <v>4.9890484734152168E-2</v>
      </c>
      <c r="BV25">
        <v>-4.6020161576161359E-3</v>
      </c>
      <c r="BW25">
        <v>10316.161197490217</v>
      </c>
      <c r="BY25">
        <v>0.48585393460550752</v>
      </c>
      <c r="BZ25">
        <v>0.30220635801127882</v>
      </c>
      <c r="CA25">
        <v>0.210180157702647</v>
      </c>
      <c r="CB25">
        <v>1.7595496805666755E-3</v>
      </c>
      <c r="CD25">
        <v>9.3423077480919368</v>
      </c>
      <c r="CE25">
        <v>4.8967681942995576</v>
      </c>
      <c r="CH25">
        <v>1.7336404047424181</v>
      </c>
      <c r="CI25">
        <v>5.278649041700027E-3</v>
      </c>
      <c r="CJ25">
        <v>3360.0357835101559</v>
      </c>
      <c r="CM25">
        <v>1.7336404047424181</v>
      </c>
      <c r="CN25">
        <v>5.278649041700027E-3</v>
      </c>
      <c r="CO25">
        <v>4085.3836698008458</v>
      </c>
      <c r="CQ25">
        <v>97328.41439169462</v>
      </c>
      <c r="CR25">
        <v>104.13445716873211</v>
      </c>
      <c r="CS25" s="9">
        <v>661.49177984805294</v>
      </c>
    </row>
    <row r="26" spans="1:97" x14ac:dyDescent="0.3">
      <c r="A26" t="s">
        <v>224</v>
      </c>
      <c r="C26" s="43">
        <v>673.43796908261243</v>
      </c>
      <c r="D26" s="1">
        <v>3.7176820030817535</v>
      </c>
      <c r="E26">
        <v>34.2455</v>
      </c>
      <c r="F26">
        <v>9.2100000000000001E-2</v>
      </c>
      <c r="G26">
        <v>21.317499999999999</v>
      </c>
      <c r="H26">
        <v>21.529699999999998</v>
      </c>
      <c r="I26">
        <v>0.29060000000000002</v>
      </c>
      <c r="J26">
        <v>7.1867999999999999</v>
      </c>
      <c r="K26">
        <v>0</v>
      </c>
      <c r="L26">
        <v>0</v>
      </c>
      <c r="M26">
        <v>9.3092000000000006</v>
      </c>
      <c r="O26">
        <v>61.062830639999994</v>
      </c>
      <c r="P26">
        <v>0</v>
      </c>
      <c r="Q26">
        <v>23.370871260000001</v>
      </c>
      <c r="R26">
        <v>0.19974911999999997</v>
      </c>
      <c r="S26">
        <v>1.77E-2</v>
      </c>
      <c r="T26">
        <v>0.02</v>
      </c>
      <c r="U26">
        <v>5.4009</v>
      </c>
      <c r="V26">
        <v>8.3300999999999998</v>
      </c>
      <c r="W26">
        <v>0.1714</v>
      </c>
      <c r="Y26">
        <v>37.030586959999994</v>
      </c>
      <c r="Z26">
        <v>0</v>
      </c>
      <c r="AA26">
        <v>20.877439320000001</v>
      </c>
      <c r="AB26">
        <v>36.258391799999998</v>
      </c>
      <c r="AC26">
        <v>2.0669</v>
      </c>
      <c r="AD26">
        <v>2.8441999999999998</v>
      </c>
      <c r="AE26">
        <v>1.0097</v>
      </c>
      <c r="AF26">
        <v>0</v>
      </c>
      <c r="AG26">
        <v>0</v>
      </c>
      <c r="AI26">
        <v>4.6801631116537319</v>
      </c>
      <c r="AJ26">
        <v>2.7061117277993998</v>
      </c>
      <c r="AK26">
        <v>4.8597303149170106</v>
      </c>
      <c r="AM26">
        <v>1.402471212823069</v>
      </c>
      <c r="AN26">
        <v>0.83453410175645937</v>
      </c>
      <c r="AO26">
        <v>0.62450099461820674</v>
      </c>
      <c r="AP26">
        <v>5.3962130450546167E-3</v>
      </c>
      <c r="AR26">
        <v>0.26062975156964802</v>
      </c>
      <c r="AS26">
        <v>0.72741352082937061</v>
      </c>
      <c r="AT26">
        <v>9.8481368666358902E-3</v>
      </c>
      <c r="AV26">
        <v>2.4525377165814617</v>
      </c>
      <c r="AW26">
        <v>0.34294134044141483</v>
      </c>
      <c r="AX26">
        <v>8.750173330025475E-2</v>
      </c>
      <c r="AY26">
        <v>0.14159755542416871</v>
      </c>
      <c r="BA26">
        <v>0.80615377839990843</v>
      </c>
      <c r="BB26">
        <v>0.11621182077919601</v>
      </c>
      <c r="BC26">
        <v>2.9651530885922317E-2</v>
      </c>
      <c r="BD26">
        <v>4.7982869934973187E-2</v>
      </c>
      <c r="BF26">
        <v>-6.6267509052666804E-2</v>
      </c>
      <c r="BG26">
        <v>2.2017263149703369E-3</v>
      </c>
      <c r="BH26">
        <v>71.436972909007622</v>
      </c>
      <c r="BJ26">
        <v>-3.0271017779234493</v>
      </c>
      <c r="BK26">
        <v>1.7883323641700085E-2</v>
      </c>
      <c r="BL26">
        <v>7676.8525910015533</v>
      </c>
      <c r="BN26">
        <v>-0.83995516422908456</v>
      </c>
      <c r="BO26">
        <v>2.6709461578858437E-2</v>
      </c>
      <c r="BP26">
        <v>2595.3444633441968</v>
      </c>
      <c r="BR26">
        <v>0.26118047429774421</v>
      </c>
      <c r="BS26">
        <v>0.72895057926660789</v>
      </c>
      <c r="BT26">
        <v>9.8689464356478494E-3</v>
      </c>
      <c r="BU26">
        <v>7.4097934476471228E-2</v>
      </c>
      <c r="BV26">
        <v>-6.8052942332523549E-3</v>
      </c>
      <c r="BW26">
        <v>10328.141446212221</v>
      </c>
      <c r="BY26">
        <v>0.48919389548198167</v>
      </c>
      <c r="BZ26">
        <v>0.29109259742239152</v>
      </c>
      <c r="CA26">
        <v>0.2178312620582778</v>
      </c>
      <c r="CB26">
        <v>1.8822450373489283E-3</v>
      </c>
      <c r="CD26">
        <v>9.1191558182588643</v>
      </c>
      <c r="CE26">
        <v>4.8659284837339314</v>
      </c>
      <c r="CH26">
        <v>1.6873656925382858</v>
      </c>
      <c r="CI26">
        <v>5.646735112046785E-3</v>
      </c>
      <c r="CJ26">
        <v>3391.1994863119762</v>
      </c>
      <c r="CM26">
        <v>1.6873656925382858</v>
      </c>
      <c r="CN26">
        <v>5.646735112046785E-3</v>
      </c>
      <c r="CO26">
        <v>4044.1645198515307</v>
      </c>
      <c r="CQ26">
        <v>98876.676215885527</v>
      </c>
      <c r="CR26">
        <v>104.45587673347681</v>
      </c>
      <c r="CS26" s="9">
        <v>673.43796908261243</v>
      </c>
    </row>
    <row r="27" spans="1:97" x14ac:dyDescent="0.3">
      <c r="A27" t="s">
        <v>225</v>
      </c>
      <c r="C27" s="43">
        <v>679.41084629064176</v>
      </c>
      <c r="D27" s="1">
        <v>3.723693863166444</v>
      </c>
      <c r="E27">
        <v>35.078000000000003</v>
      </c>
      <c r="F27">
        <v>4.6199999999999998E-2</v>
      </c>
      <c r="G27">
        <v>22.758900000000001</v>
      </c>
      <c r="H27">
        <v>20.398</v>
      </c>
      <c r="I27">
        <v>0.22159999999999999</v>
      </c>
      <c r="J27">
        <v>6.0481999999999996</v>
      </c>
      <c r="K27">
        <v>0</v>
      </c>
      <c r="L27">
        <v>0</v>
      </c>
      <c r="M27">
        <v>9.6273999999999997</v>
      </c>
      <c r="O27">
        <v>61.566033839999996</v>
      </c>
      <c r="P27">
        <v>3.0099999999999998E-2</v>
      </c>
      <c r="Q27">
        <v>23.266521900000001</v>
      </c>
      <c r="R27">
        <v>0.27072851999999997</v>
      </c>
      <c r="S27">
        <v>5.5999999999999999E-3</v>
      </c>
      <c r="T27">
        <v>5.7700000000000001E-2</v>
      </c>
      <c r="U27">
        <v>5.4573999999999998</v>
      </c>
      <c r="V27">
        <v>8.4079999999999995</v>
      </c>
      <c r="W27">
        <v>0.16209999999999999</v>
      </c>
      <c r="Y27">
        <v>37.000160719999997</v>
      </c>
      <c r="Z27">
        <v>3.3099999999999997E-2</v>
      </c>
      <c r="AA27">
        <v>21.01813173</v>
      </c>
      <c r="AB27">
        <v>36.558921599999998</v>
      </c>
      <c r="AC27">
        <v>2.0941000000000001</v>
      </c>
      <c r="AD27">
        <v>2.7673999999999999</v>
      </c>
      <c r="AE27">
        <v>0.93769999999999998</v>
      </c>
      <c r="AF27">
        <v>0</v>
      </c>
      <c r="AG27">
        <v>0</v>
      </c>
      <c r="AI27">
        <v>4.626278287956981</v>
      </c>
      <c r="AJ27">
        <v>2.6894165803157581</v>
      </c>
      <c r="AK27">
        <v>4.8492581289369117</v>
      </c>
      <c r="AM27">
        <v>1.3134523722517271</v>
      </c>
      <c r="AN27">
        <v>0.69423329316951521</v>
      </c>
      <c r="AO27">
        <v>0.76615766500516891</v>
      </c>
      <c r="AP27">
        <v>2.6757294413988757E-3</v>
      </c>
      <c r="AR27">
        <v>0.26173150048709853</v>
      </c>
      <c r="AS27">
        <v>0.72968633270284755</v>
      </c>
      <c r="AT27">
        <v>9.2563256968275585E-3</v>
      </c>
      <c r="AV27">
        <v>2.4675369643290024</v>
      </c>
      <c r="AW27">
        <v>0.3329620822049208</v>
      </c>
      <c r="AX27">
        <v>8.1087021643374016E-2</v>
      </c>
      <c r="AY27">
        <v>0.1431518089558666</v>
      </c>
      <c r="BA27">
        <v>0.81116389651862053</v>
      </c>
      <c r="BB27">
        <v>0.11284127639741086</v>
      </c>
      <c r="BC27">
        <v>2.7480495559465773E-2</v>
      </c>
      <c r="BD27">
        <v>4.8514331524502845E-2</v>
      </c>
      <c r="BF27">
        <v>-6.2595720087420204E-2</v>
      </c>
      <c r="BG27">
        <v>2.0931729852484145E-3</v>
      </c>
      <c r="BH27">
        <v>70.668781823227903</v>
      </c>
      <c r="BJ27">
        <v>-3.0971859545653588</v>
      </c>
      <c r="BK27">
        <v>1.8674076049403701E-2</v>
      </c>
      <c r="BL27">
        <v>7770.1427712490449</v>
      </c>
      <c r="BN27">
        <v>-0.78260888472613077</v>
      </c>
      <c r="BO27">
        <v>2.6846921788535538E-2</v>
      </c>
      <c r="BP27">
        <v>2440.8328750134583</v>
      </c>
      <c r="BR27">
        <v>0.26155517074435958</v>
      </c>
      <c r="BS27">
        <v>0.72919473958896497</v>
      </c>
      <c r="BT27">
        <v>9.2500896666753152E-3</v>
      </c>
      <c r="BU27">
        <v>6.9474702274358577E-2</v>
      </c>
      <c r="BV27">
        <v>-6.3745171287686933E-3</v>
      </c>
      <c r="BW27">
        <v>10320.921659764706</v>
      </c>
      <c r="BY27">
        <v>0.47305721442238563</v>
      </c>
      <c r="BZ27">
        <v>0.25003728704911815</v>
      </c>
      <c r="CA27">
        <v>0.27594179924039336</v>
      </c>
      <c r="CB27">
        <v>9.6369928810294834E-4</v>
      </c>
      <c r="CD27">
        <v>8.5103409141253579</v>
      </c>
      <c r="CE27">
        <v>4.5056959911837131</v>
      </c>
      <c r="CH27">
        <v>1.3414581066933313</v>
      </c>
      <c r="CI27">
        <v>2.891097864308845E-3</v>
      </c>
      <c r="CJ27">
        <v>3338.0920591551385</v>
      </c>
      <c r="CM27">
        <v>1.3414581066933313</v>
      </c>
      <c r="CN27">
        <v>2.891097864308845E-3</v>
      </c>
      <c r="CO27">
        <v>4109.2956671777492</v>
      </c>
      <c r="CQ27">
        <v>112386.05933629507</v>
      </c>
      <c r="CR27">
        <v>117.98307664432836</v>
      </c>
      <c r="CS27" s="9">
        <v>679.41084629064176</v>
      </c>
    </row>
    <row r="28" spans="1:97" x14ac:dyDescent="0.3">
      <c r="A28" t="s">
        <v>226</v>
      </c>
      <c r="C28" s="43">
        <v>678.27908815734611</v>
      </c>
      <c r="D28" s="1">
        <v>3.9289597904439542</v>
      </c>
      <c r="E28">
        <v>35.330800000000004</v>
      </c>
      <c r="F28">
        <v>9.2399999999999996E-2</v>
      </c>
      <c r="G28">
        <v>22.670500000000001</v>
      </c>
      <c r="H28">
        <v>20.569299999999998</v>
      </c>
      <c r="I28">
        <v>0.24790000000000001</v>
      </c>
      <c r="J28">
        <v>6.0148999999999999</v>
      </c>
      <c r="K28">
        <v>1.2999999999999999E-2</v>
      </c>
      <c r="L28">
        <v>0</v>
      </c>
      <c r="M28">
        <v>9.5436999999999994</v>
      </c>
      <c r="O28">
        <v>61.114126159999998</v>
      </c>
      <c r="P28">
        <v>0.01</v>
      </c>
      <c r="Q28">
        <v>23.490355260000001</v>
      </c>
      <c r="R28">
        <v>0.16098731999999996</v>
      </c>
      <c r="S28">
        <v>1.37E-2</v>
      </c>
      <c r="T28">
        <v>2.6700000000000002E-2</v>
      </c>
      <c r="U28">
        <v>5.3746999999999998</v>
      </c>
      <c r="V28">
        <v>8.3926999999999996</v>
      </c>
      <c r="W28">
        <v>0.23200000000000001</v>
      </c>
      <c r="Y28">
        <v>36.853978240000004</v>
      </c>
      <c r="Z28">
        <v>1.47E-2</v>
      </c>
      <c r="AA28">
        <v>20.89366923</v>
      </c>
      <c r="AB28">
        <v>36.748904760000002</v>
      </c>
      <c r="AC28">
        <v>2.0691000000000002</v>
      </c>
      <c r="AD28">
        <v>2.7256</v>
      </c>
      <c r="AE28">
        <v>0.98729999999999996</v>
      </c>
      <c r="AF28">
        <v>0</v>
      </c>
      <c r="AG28">
        <v>0</v>
      </c>
      <c r="AI28">
        <v>4.6102961622086722</v>
      </c>
      <c r="AJ28">
        <v>2.7004210036538567</v>
      </c>
      <c r="AK28">
        <v>4.8627175425241971</v>
      </c>
      <c r="AM28">
        <v>1.3199069800201377</v>
      </c>
      <c r="AN28">
        <v>0.68802588268449449</v>
      </c>
      <c r="AO28">
        <v>0.76109554648462208</v>
      </c>
      <c r="AP28">
        <v>5.3329715192026086E-3</v>
      </c>
      <c r="AR28">
        <v>0.25882000178928383</v>
      </c>
      <c r="AS28">
        <v>0.73133878756887727</v>
      </c>
      <c r="AT28">
        <v>1.3302001631655161E-2</v>
      </c>
      <c r="AV28">
        <v>2.4872442299823367</v>
      </c>
      <c r="AW28">
        <v>0.3288430775276136</v>
      </c>
      <c r="AX28">
        <v>8.5613117400844901E-2</v>
      </c>
      <c r="AY28">
        <v>0.14183540253373486</v>
      </c>
      <c r="BA28">
        <v>0.81262820203381647</v>
      </c>
      <c r="BB28">
        <v>0.11076190790257183</v>
      </c>
      <c r="BC28">
        <v>2.8836466001046272E-2</v>
      </c>
      <c r="BD28">
        <v>4.7773424062565364E-2</v>
      </c>
      <c r="BF28">
        <v>-5.885409309816908E-2</v>
      </c>
      <c r="BG28">
        <v>2.0479595691333778E-3</v>
      </c>
      <c r="BH28">
        <v>61.979244148462513</v>
      </c>
      <c r="BJ28">
        <v>-3.1369209543512198</v>
      </c>
      <c r="BK28">
        <v>1.884327219021005E-2</v>
      </c>
      <c r="BL28">
        <v>7858.9991102765071</v>
      </c>
      <c r="BN28">
        <v>-0.7866198005279571</v>
      </c>
      <c r="BO28">
        <v>2.7219606991913923E-2</v>
      </c>
      <c r="BP28">
        <v>2419.1322272117322</v>
      </c>
      <c r="BR28">
        <v>0.25792736907436425</v>
      </c>
      <c r="BS28">
        <v>0.72881650597178071</v>
      </c>
      <c r="BT28">
        <v>1.325612495385498E-2</v>
      </c>
      <c r="BU28">
        <v>9.9511211517417375E-2</v>
      </c>
      <c r="BV28">
        <v>-9.2145482550619988E-3</v>
      </c>
      <c r="BW28">
        <v>10376.656926076828</v>
      </c>
      <c r="BY28">
        <v>0.47575164115176954</v>
      </c>
      <c r="BZ28">
        <v>0.24799432671918217</v>
      </c>
      <c r="CA28">
        <v>0.27433179822099085</v>
      </c>
      <c r="CB28">
        <v>1.9222339080573522E-3</v>
      </c>
      <c r="CD28">
        <v>8.1517346812905505</v>
      </c>
      <c r="CE28">
        <v>4.1275326438221693</v>
      </c>
      <c r="CH28">
        <v>1.3482425089498826</v>
      </c>
      <c r="CI28">
        <v>5.7667017241720565E-3</v>
      </c>
      <c r="CJ28">
        <v>3535.7042483924411</v>
      </c>
      <c r="CM28">
        <v>1.3482425089498826</v>
      </c>
      <c r="CN28">
        <v>5.7667017241720565E-3</v>
      </c>
      <c r="CO28">
        <v>4322.2153324954679</v>
      </c>
      <c r="CQ28">
        <v>112278.47127432784</v>
      </c>
      <c r="CR28">
        <v>118.01034115088919</v>
      </c>
      <c r="CS28" s="9">
        <v>678.27908815734611</v>
      </c>
    </row>
    <row r="29" spans="1:97" x14ac:dyDescent="0.3">
      <c r="A29" t="s">
        <v>227</v>
      </c>
      <c r="C29" s="43">
        <v>611.00751489714753</v>
      </c>
      <c r="D29" s="1">
        <v>3.5279806373784504</v>
      </c>
      <c r="E29">
        <v>34.512500000000003</v>
      </c>
      <c r="F29">
        <v>5.8099999999999999E-2</v>
      </c>
      <c r="G29">
        <v>21.0593</v>
      </c>
      <c r="H29">
        <v>21.422799999999999</v>
      </c>
      <c r="I29">
        <v>0.24279999999999999</v>
      </c>
      <c r="J29">
        <v>7.4351000000000003</v>
      </c>
      <c r="K29">
        <v>7.4999999999999997E-3</v>
      </c>
      <c r="L29">
        <v>0</v>
      </c>
      <c r="M29">
        <v>9.1234999999999999</v>
      </c>
      <c r="O29">
        <v>62.086693119999993</v>
      </c>
      <c r="P29">
        <v>4.0000000000000001E-3</v>
      </c>
      <c r="Q29">
        <v>23.182484819999999</v>
      </c>
      <c r="R29">
        <v>0.17065259999999999</v>
      </c>
      <c r="S29">
        <v>0</v>
      </c>
      <c r="T29">
        <v>4.53E-2</v>
      </c>
      <c r="U29">
        <v>5.2904</v>
      </c>
      <c r="V29">
        <v>8.3140999999999998</v>
      </c>
      <c r="W29">
        <v>0.24010000000000001</v>
      </c>
      <c r="Y29">
        <v>36.699701600000004</v>
      </c>
      <c r="Z29">
        <v>0</v>
      </c>
      <c r="AA29">
        <v>20.778865020000001</v>
      </c>
      <c r="AB29">
        <v>37.115581319999997</v>
      </c>
      <c r="AC29">
        <v>2.1406999999999998</v>
      </c>
      <c r="AD29">
        <v>2.1814</v>
      </c>
      <c r="AE29">
        <v>1.0124</v>
      </c>
      <c r="AF29">
        <v>0</v>
      </c>
      <c r="AG29">
        <v>0</v>
      </c>
      <c r="AI29">
        <v>4.6749906924267091</v>
      </c>
      <c r="AJ29">
        <v>2.6815194389914034</v>
      </c>
      <c r="AK29">
        <v>4.8940979448745221</v>
      </c>
      <c r="AM29">
        <v>1.3939653288921769</v>
      </c>
      <c r="AN29">
        <v>0.86241262237526983</v>
      </c>
      <c r="AO29">
        <v>0.61648731952096814</v>
      </c>
      <c r="AP29">
        <v>3.4003635411397242E-3</v>
      </c>
      <c r="AR29">
        <v>0.25297732134585627</v>
      </c>
      <c r="AS29">
        <v>0.71941853749555262</v>
      </c>
      <c r="AT29">
        <v>1.3670067036855832E-2</v>
      </c>
      <c r="AV29">
        <v>2.5282726797868116</v>
      </c>
      <c r="AW29">
        <v>0.26488386520948787</v>
      </c>
      <c r="AX29">
        <v>8.8356178413959388E-2</v>
      </c>
      <c r="AY29">
        <v>0.14769050883655174</v>
      </c>
      <c r="BA29">
        <v>0.83038593610826805</v>
      </c>
      <c r="BB29">
        <v>8.968913678132788E-2</v>
      </c>
      <c r="BC29">
        <v>2.9917221892612138E-2</v>
      </c>
      <c r="BD29">
        <v>5.0007705217791937E-2</v>
      </c>
      <c r="BF29">
        <v>-2.2785983054681016E-2</v>
      </c>
      <c r="BG29">
        <v>1.5350743809088522E-3</v>
      </c>
      <c r="BH29">
        <v>5.7193933912097954</v>
      </c>
      <c r="BJ29">
        <v>-3.6452280520972251</v>
      </c>
      <c r="BK29">
        <v>2.2035415698129224E-2</v>
      </c>
      <c r="BL29">
        <v>8755.0727188695819</v>
      </c>
      <c r="BN29">
        <v>-0.67584255171998509</v>
      </c>
      <c r="BO29">
        <v>3.0126291303455385E-2</v>
      </c>
      <c r="BP29">
        <v>1933.3589534808712</v>
      </c>
      <c r="BR29">
        <v>0.25655213785075837</v>
      </c>
      <c r="BS29">
        <v>0.72958462372055322</v>
      </c>
      <c r="BT29">
        <v>1.3863238428688467E-2</v>
      </c>
      <c r="BU29">
        <v>0.1041783776031928</v>
      </c>
      <c r="BV29">
        <v>-9.6793635516331539E-3</v>
      </c>
      <c r="BW29">
        <v>10390.840781845596</v>
      </c>
      <c r="BY29">
        <v>0.48464415534315014</v>
      </c>
      <c r="BZ29">
        <v>0.29983761307786672</v>
      </c>
      <c r="CA29">
        <v>0.21433601686955062</v>
      </c>
      <c r="CB29">
        <v>1.1822147094325433E-3</v>
      </c>
      <c r="CD29">
        <v>9.8287559728949034</v>
      </c>
      <c r="CE29">
        <v>4.5926548606659852</v>
      </c>
      <c r="CH29">
        <v>1.7104372546543987</v>
      </c>
      <c r="CI29">
        <v>3.5466441282976302E-3</v>
      </c>
      <c r="CJ29">
        <v>2908.562851852741</v>
      </c>
      <c r="CM29">
        <v>1.7104372546543987</v>
      </c>
      <c r="CN29">
        <v>3.5466441282976302E-3</v>
      </c>
      <c r="CO29">
        <v>4147.3984229041598</v>
      </c>
      <c r="CQ29">
        <v>99274.469092003885</v>
      </c>
      <c r="CR29">
        <v>112.28142883969302</v>
      </c>
      <c r="CS29" s="9">
        <v>611.00751489714753</v>
      </c>
    </row>
    <row r="30" spans="1:97" x14ac:dyDescent="0.3">
      <c r="A30" t="s">
        <v>228</v>
      </c>
      <c r="C30" s="43">
        <v>653.81502853234736</v>
      </c>
      <c r="D30" s="1">
        <v>4.6172318896608067</v>
      </c>
      <c r="E30">
        <v>34.566600000000001</v>
      </c>
      <c r="F30">
        <v>8.6099999999999996E-2</v>
      </c>
      <c r="G30">
        <v>20.723500000000001</v>
      </c>
      <c r="H30">
        <v>21.383600000000001</v>
      </c>
      <c r="I30">
        <v>0.2591</v>
      </c>
      <c r="J30">
        <v>7.4615</v>
      </c>
      <c r="K30">
        <v>5.1999999999999998E-3</v>
      </c>
      <c r="L30">
        <v>0</v>
      </c>
      <c r="M30">
        <v>9.1242999999999999</v>
      </c>
      <c r="O30">
        <v>62.39</v>
      </c>
      <c r="P30">
        <v>0</v>
      </c>
      <c r="Q30">
        <v>23.24</v>
      </c>
      <c r="R30">
        <v>0.09</v>
      </c>
      <c r="S30">
        <v>0</v>
      </c>
      <c r="T30">
        <v>0</v>
      </c>
      <c r="U30">
        <v>4.62</v>
      </c>
      <c r="V30">
        <v>8.9</v>
      </c>
      <c r="W30">
        <v>0.05</v>
      </c>
      <c r="Y30">
        <v>36.798099279999995</v>
      </c>
      <c r="Z30">
        <v>2.9399999999999999E-2</v>
      </c>
      <c r="AA30">
        <v>20.736846480000001</v>
      </c>
      <c r="AB30">
        <v>36.780014879999996</v>
      </c>
      <c r="AC30">
        <v>2.1307</v>
      </c>
      <c r="AD30">
        <v>2.7170000000000001</v>
      </c>
      <c r="AE30">
        <v>1.0511999999999999</v>
      </c>
      <c r="AF30">
        <v>0</v>
      </c>
      <c r="AG30">
        <v>9.4999999999999998E-3</v>
      </c>
      <c r="AI30">
        <v>4.6890835736816898</v>
      </c>
      <c r="AJ30">
        <v>2.6771029148022754</v>
      </c>
      <c r="AK30">
        <v>4.8701731128154782</v>
      </c>
      <c r="AM30">
        <v>1.3956090702690709</v>
      </c>
      <c r="AN30">
        <v>0.86808380933659679</v>
      </c>
      <c r="AO30">
        <v>0.60373975301562322</v>
      </c>
      <c r="AP30">
        <v>5.0542834355798219E-3</v>
      </c>
      <c r="AR30">
        <v>0.2205561503633641</v>
      </c>
      <c r="AS30">
        <v>0.7688480272911874</v>
      </c>
      <c r="AT30">
        <v>2.842055835494369E-3</v>
      </c>
      <c r="AV30">
        <v>2.4931665268897145</v>
      </c>
      <c r="AW30">
        <v>0.32830808416747687</v>
      </c>
      <c r="AX30">
        <v>9.1293925470717796E-2</v>
      </c>
      <c r="AY30">
        <v>0.14628197852300884</v>
      </c>
      <c r="BA30">
        <v>0.81037683116876147</v>
      </c>
      <c r="BB30">
        <v>0.11001339598782818</v>
      </c>
      <c r="BC30">
        <v>3.0591859471148206E-2</v>
      </c>
      <c r="BD30">
        <v>4.9017913372262197E-2</v>
      </c>
      <c r="BF30">
        <v>-5.2729707945392321E-2</v>
      </c>
      <c r="BG30">
        <v>2.0501763751386475E-3</v>
      </c>
      <c r="BH30">
        <v>48.681694295169976</v>
      </c>
      <c r="BJ30">
        <v>-3.1783063280870341</v>
      </c>
      <c r="BK30">
        <v>1.8680960985938383E-2</v>
      </c>
      <c r="BL30">
        <v>7952.054952765895</v>
      </c>
      <c r="BN30">
        <v>-0.81303433472977782</v>
      </c>
      <c r="BO30">
        <v>2.7618107903682361E-2</v>
      </c>
      <c r="BP30">
        <v>2462.2254554484985</v>
      </c>
      <c r="BR30">
        <v>0.22227965490742949</v>
      </c>
      <c r="BS30">
        <v>0.77485608041756349</v>
      </c>
      <c r="BT30">
        <v>2.8642646750070837E-3</v>
      </c>
      <c r="BU30">
        <v>2.2859746863351092E-2</v>
      </c>
      <c r="BV30">
        <v>-2.2975708802808427E-3</v>
      </c>
      <c r="BW30">
        <v>10463.046996470523</v>
      </c>
      <c r="BY30">
        <v>0.48585393460550752</v>
      </c>
      <c r="BZ30">
        <v>0.30220635801127882</v>
      </c>
      <c r="CA30">
        <v>0.210180157702647</v>
      </c>
      <c r="CB30">
        <v>1.7595496805666755E-3</v>
      </c>
      <c r="CD30">
        <v>7.9723271641069537</v>
      </c>
      <c r="CE30">
        <v>3.4060293267563928</v>
      </c>
      <c r="CH30">
        <v>1.7336404047424181</v>
      </c>
      <c r="CI30">
        <v>5.278649041700027E-3</v>
      </c>
      <c r="CJ30">
        <v>4219.8034754285945</v>
      </c>
      <c r="CM30">
        <v>1.7336404047424181</v>
      </c>
      <c r="CN30">
        <v>5.278649041700027E-3</v>
      </c>
      <c r="CO30">
        <v>5014.660303893018</v>
      </c>
      <c r="CQ30">
        <v>97594.83191547438</v>
      </c>
      <c r="CR30">
        <v>105.28426522195245</v>
      </c>
      <c r="CS30" s="9">
        <v>653.81502853234736</v>
      </c>
    </row>
    <row r="31" spans="1:97" x14ac:dyDescent="0.3">
      <c r="A31" t="s">
        <v>229</v>
      </c>
      <c r="C31" s="43">
        <v>667.75382669393775</v>
      </c>
      <c r="D31" s="1">
        <v>5.3932985559590687</v>
      </c>
      <c r="E31">
        <v>34.956600000000002</v>
      </c>
      <c r="F31">
        <v>7.0099999999999996E-2</v>
      </c>
      <c r="G31">
        <v>21.104500000000002</v>
      </c>
      <c r="H31">
        <v>22.0107</v>
      </c>
      <c r="I31">
        <v>0.26900000000000002</v>
      </c>
      <c r="J31">
        <v>7.1509</v>
      </c>
      <c r="K31">
        <v>1.3599999999999999E-2</v>
      </c>
      <c r="L31">
        <v>0</v>
      </c>
      <c r="M31">
        <v>9.1560000000000006</v>
      </c>
      <c r="O31">
        <v>62.93</v>
      </c>
      <c r="P31">
        <v>0</v>
      </c>
      <c r="Q31">
        <v>22.96</v>
      </c>
      <c r="R31">
        <v>0.21</v>
      </c>
      <c r="S31">
        <v>0</v>
      </c>
      <c r="T31">
        <v>0</v>
      </c>
      <c r="U31">
        <v>4.03</v>
      </c>
      <c r="V31">
        <v>9.3699999999999992</v>
      </c>
      <c r="W31">
        <v>0.06</v>
      </c>
      <c r="Y31">
        <v>36.872994639999995</v>
      </c>
      <c r="Z31">
        <v>4.2299999999999997E-2</v>
      </c>
      <c r="AA31">
        <v>20.911790969999998</v>
      </c>
      <c r="AB31">
        <v>36.585601799999999</v>
      </c>
      <c r="AC31">
        <v>2.0714000000000001</v>
      </c>
      <c r="AD31">
        <v>2.71</v>
      </c>
      <c r="AE31">
        <v>1.0521</v>
      </c>
      <c r="AF31">
        <v>0</v>
      </c>
      <c r="AG31">
        <v>0</v>
      </c>
      <c r="AI31">
        <v>4.6387796315271483</v>
      </c>
      <c r="AJ31">
        <v>2.6694431184358516</v>
      </c>
      <c r="AK31">
        <v>4.8619586211946917</v>
      </c>
      <c r="AM31">
        <v>1.4211259970667227</v>
      </c>
      <c r="AN31">
        <v>0.8230230264459335</v>
      </c>
      <c r="AO31">
        <v>0.61912873263582657</v>
      </c>
      <c r="AP31">
        <v>4.0708980626906399E-3</v>
      </c>
      <c r="AR31">
        <v>0.19183941779213165</v>
      </c>
      <c r="AS31">
        <v>0.80713409444308326</v>
      </c>
      <c r="AT31">
        <v>3.4007088858582337E-3</v>
      </c>
      <c r="AV31">
        <v>2.4758050797688687</v>
      </c>
      <c r="AW31">
        <v>0.32690991215444498</v>
      </c>
      <c r="AX31">
        <v>9.1217971328180963E-2</v>
      </c>
      <c r="AY31">
        <v>0.14197090520447836</v>
      </c>
      <c r="BA31">
        <v>0.81088156103738684</v>
      </c>
      <c r="BB31">
        <v>0.11038176392591992</v>
      </c>
      <c r="BC31">
        <v>3.0799924390765211E-2</v>
      </c>
      <c r="BD31">
        <v>4.7936750645928089E-2</v>
      </c>
      <c r="BF31">
        <v>-5.5214574023180696E-2</v>
      </c>
      <c r="BG31">
        <v>2.05703961655014E-3</v>
      </c>
      <c r="BH31">
        <v>52.100430311513911</v>
      </c>
      <c r="BJ31">
        <v>-3.155582538094758</v>
      </c>
      <c r="BK31">
        <v>1.8632732485446876E-2</v>
      </c>
      <c r="BL31">
        <v>7917.0425582171056</v>
      </c>
      <c r="BN31">
        <v>-0.81537335135030986</v>
      </c>
      <c r="BO31">
        <v>2.7530357105744734E-2</v>
      </c>
      <c r="BP31">
        <v>2469.6627473444528</v>
      </c>
      <c r="BR31">
        <v>0.19138502741777921</v>
      </c>
      <c r="BS31">
        <v>0.80522231860708682</v>
      </c>
      <c r="BT31">
        <v>3.3926539751339782E-3</v>
      </c>
      <c r="BU31">
        <v>2.8137959210915997E-2</v>
      </c>
      <c r="BV31">
        <v>-3.0230424251987747E-3</v>
      </c>
      <c r="BW31">
        <v>10523.088226298709</v>
      </c>
      <c r="BY31">
        <v>0.49562371669715349</v>
      </c>
      <c r="BZ31">
        <v>0.28703276988558363</v>
      </c>
      <c r="CA31">
        <v>0.21592377045830621</v>
      </c>
      <c r="CB31">
        <v>1.4197429589568246E-3</v>
      </c>
      <c r="CD31">
        <v>6.4810985300209998</v>
      </c>
      <c r="CE31">
        <v>2.1372291759981037</v>
      </c>
      <c r="CH31">
        <v>1.7001981483732926</v>
      </c>
      <c r="CI31">
        <v>4.2592288768704741E-3</v>
      </c>
      <c r="CJ31">
        <v>5041.4694838477772</v>
      </c>
      <c r="CM31">
        <v>1.7001981483732926</v>
      </c>
      <c r="CN31">
        <v>4.2592288768704741E-3</v>
      </c>
      <c r="CO31">
        <v>5745.1276280703605</v>
      </c>
      <c r="CQ31">
        <v>98287.197010254778</v>
      </c>
      <c r="CR31">
        <v>104.46040734642072</v>
      </c>
      <c r="CS31" s="9">
        <v>667.75382669393775</v>
      </c>
    </row>
    <row r="32" spans="1:97" x14ac:dyDescent="0.3">
      <c r="A32" s="9" t="s">
        <v>329</v>
      </c>
      <c r="C32" s="45">
        <f>AVERAGE(C23:C31)</f>
        <v>652.42425056677791</v>
      </c>
      <c r="D32" s="18">
        <f>AVERAGE(D23:D31)</f>
        <v>3.9963827454532939</v>
      </c>
      <c r="CS32" s="9"/>
    </row>
    <row r="33" spans="1:97" x14ac:dyDescent="0.3">
      <c r="A33" t="s">
        <v>230</v>
      </c>
      <c r="C33" s="43">
        <v>613.60326200400152</v>
      </c>
      <c r="D33" s="1">
        <v>5.0192751219690663</v>
      </c>
      <c r="E33">
        <v>35.419800000000002</v>
      </c>
      <c r="F33">
        <v>0.59810000000000008</v>
      </c>
      <c r="G33">
        <v>20.994299999999999</v>
      </c>
      <c r="H33">
        <v>21.411200000000001</v>
      </c>
      <c r="I33">
        <v>0.24979999999999999</v>
      </c>
      <c r="J33">
        <v>9.0121000000000002</v>
      </c>
      <c r="K33">
        <v>4.8999999999999998E-3</v>
      </c>
      <c r="L33">
        <v>0</v>
      </c>
      <c r="M33">
        <v>8.6969999999999992</v>
      </c>
      <c r="O33">
        <v>61.88694435</v>
      </c>
      <c r="P33">
        <v>0</v>
      </c>
      <c r="Q33">
        <v>23.651969220000002</v>
      </c>
      <c r="R33">
        <v>0.12319856999999999</v>
      </c>
      <c r="S33">
        <v>4.7044799999999996E-3</v>
      </c>
      <c r="T33">
        <v>0</v>
      </c>
      <c r="U33">
        <v>5.4126022499999999</v>
      </c>
      <c r="V33">
        <v>8.1701135999999988</v>
      </c>
      <c r="W33">
        <v>0.17259560999999998</v>
      </c>
      <c r="Y33">
        <v>36.799999999999997</v>
      </c>
      <c r="Z33">
        <v>0</v>
      </c>
      <c r="AA33">
        <v>21.07</v>
      </c>
      <c r="AB33">
        <v>36.08</v>
      </c>
      <c r="AC33">
        <v>2.04</v>
      </c>
      <c r="AD33">
        <v>2.57</v>
      </c>
      <c r="AE33">
        <v>1.42</v>
      </c>
      <c r="AF33">
        <v>0.04</v>
      </c>
      <c r="AG33">
        <v>0</v>
      </c>
      <c r="AI33">
        <v>4.5281557548465106</v>
      </c>
      <c r="AJ33">
        <v>2.6774935896463585</v>
      </c>
      <c r="AK33">
        <v>4.8670489758841287</v>
      </c>
      <c r="AM33">
        <v>1.3494517261570462</v>
      </c>
      <c r="AN33">
        <v>1.0124996893205764</v>
      </c>
      <c r="AO33">
        <v>0.5340937082258197</v>
      </c>
      <c r="AP33">
        <v>3.3904990522813289E-2</v>
      </c>
      <c r="AR33">
        <v>0.25843223522632036</v>
      </c>
      <c r="AS33">
        <v>0.70589802322343143</v>
      </c>
      <c r="AT33">
        <v>9.8119588809737757E-3</v>
      </c>
      <c r="AV33">
        <v>2.4441464993360742</v>
      </c>
      <c r="AW33">
        <v>0.31034616240465579</v>
      </c>
      <c r="AX33">
        <v>0.12324411520069516</v>
      </c>
      <c r="AY33">
        <v>0.13996517935934624</v>
      </c>
      <c r="BA33">
        <v>0.80520315583867197</v>
      </c>
      <c r="BB33">
        <v>0.10540297768926456</v>
      </c>
      <c r="BC33">
        <v>4.1857442747734591E-2</v>
      </c>
      <c r="BD33">
        <v>4.753642372432882E-2</v>
      </c>
      <c r="BF33">
        <v>-3.2752516189676339E-2</v>
      </c>
      <c r="BG33">
        <v>2.0165635013450534E-3</v>
      </c>
      <c r="BH33">
        <v>-5.2775572305589122</v>
      </c>
      <c r="BJ33">
        <v>-3.3001625599459588</v>
      </c>
      <c r="BK33">
        <v>1.7922023950394002E-2</v>
      </c>
      <c r="BL33">
        <v>8312.2697007544593</v>
      </c>
      <c r="BN33">
        <v>-0.94940043097122606</v>
      </c>
      <c r="BO33">
        <v>2.9460736908126943E-2</v>
      </c>
      <c r="BP33">
        <v>2662.4986952235386</v>
      </c>
      <c r="BR33">
        <v>0.26529210071036424</v>
      </c>
      <c r="BS33">
        <v>0.72463549024462004</v>
      </c>
      <c r="BT33">
        <v>1.0072409045015831E-2</v>
      </c>
      <c r="BU33">
        <v>7.5177898182677755E-2</v>
      </c>
      <c r="BV33">
        <v>-6.8352680388612122E-3</v>
      </c>
      <c r="BW33">
        <v>10300.918629661444</v>
      </c>
      <c r="BY33">
        <v>0.46057157069154092</v>
      </c>
      <c r="BZ33">
        <v>0.34556891750628271</v>
      </c>
      <c r="CA33">
        <v>0.18228764566077391</v>
      </c>
      <c r="CB33">
        <v>1.1571866141402532E-2</v>
      </c>
      <c r="CD33">
        <v>8.5253252788715219</v>
      </c>
      <c r="CE33">
        <v>3.2872426048094763</v>
      </c>
      <c r="CH33">
        <v>1.8715585276111488</v>
      </c>
      <c r="CI33">
        <v>3.47155984242076E-2</v>
      </c>
      <c r="CJ33">
        <v>4483.5892723313827</v>
      </c>
      <c r="CM33">
        <v>1.8715585276111488</v>
      </c>
      <c r="CN33">
        <v>3.47155984242076E-2</v>
      </c>
      <c r="CO33">
        <v>5554.9609716067498</v>
      </c>
      <c r="CQ33">
        <v>95786.350174404462</v>
      </c>
      <c r="CR33">
        <v>108.01916866697945</v>
      </c>
      <c r="CS33" s="9">
        <v>613.60326200400152</v>
      </c>
    </row>
    <row r="34" spans="1:97" x14ac:dyDescent="0.3">
      <c r="A34" t="s">
        <v>231</v>
      </c>
      <c r="C34" s="43">
        <v>652.3137680443424</v>
      </c>
      <c r="D34" s="1">
        <v>4.5657580914947014</v>
      </c>
      <c r="E34">
        <v>35.512500000000003</v>
      </c>
      <c r="F34">
        <v>0.60810000000000008</v>
      </c>
      <c r="G34">
        <v>21.0593</v>
      </c>
      <c r="H34">
        <v>21.422799999999999</v>
      </c>
      <c r="I34">
        <v>0.24279999999999999</v>
      </c>
      <c r="J34">
        <v>8.9351000000000003</v>
      </c>
      <c r="K34">
        <v>7.4999999999999997E-3</v>
      </c>
      <c r="L34">
        <v>0</v>
      </c>
      <c r="M34">
        <v>8.6234999999999999</v>
      </c>
      <c r="O34">
        <v>61.403657039999999</v>
      </c>
      <c r="P34">
        <v>1.6465679999999996E-2</v>
      </c>
      <c r="Q34">
        <v>23.325105869999998</v>
      </c>
      <c r="R34">
        <v>7.2625409999999987E-2</v>
      </c>
      <c r="S34">
        <v>0</v>
      </c>
      <c r="T34">
        <v>0</v>
      </c>
      <c r="U34">
        <v>5.3676156600000002</v>
      </c>
      <c r="V34">
        <v>8.2754743499999996</v>
      </c>
      <c r="W34">
        <v>0.15809013</v>
      </c>
      <c r="Y34">
        <v>36.74</v>
      </c>
      <c r="Z34">
        <v>0</v>
      </c>
      <c r="AA34">
        <v>21.21</v>
      </c>
      <c r="AB34">
        <v>35.549999999999997</v>
      </c>
      <c r="AC34">
        <v>1.95</v>
      </c>
      <c r="AD34">
        <v>3.09</v>
      </c>
      <c r="AE34">
        <v>1.18</v>
      </c>
      <c r="AF34">
        <v>0</v>
      </c>
      <c r="AG34">
        <v>0</v>
      </c>
      <c r="AI34">
        <v>4.5231900045791278</v>
      </c>
      <c r="AJ34">
        <v>2.7003759347174237</v>
      </c>
      <c r="AK34">
        <v>4.8641822506638217</v>
      </c>
      <c r="AM34">
        <v>1.3487021594693365</v>
      </c>
      <c r="AN34">
        <v>1.0027479632475602</v>
      </c>
      <c r="AO34">
        <v>0.54186701364499079</v>
      </c>
      <c r="AP34">
        <v>3.4434065631739189E-2</v>
      </c>
      <c r="AR34">
        <v>0.25847453974464546</v>
      </c>
      <c r="AS34">
        <v>0.72111172439411142</v>
      </c>
      <c r="AT34">
        <v>9.0641382344971971E-3</v>
      </c>
      <c r="AV34">
        <v>2.4068245452952248</v>
      </c>
      <c r="AW34">
        <v>0.37292015647302051</v>
      </c>
      <c r="AX34">
        <v>0.10235380127793567</v>
      </c>
      <c r="AY34">
        <v>0.13371144160415085</v>
      </c>
      <c r="BA34">
        <v>0.79311580315195407</v>
      </c>
      <c r="BB34">
        <v>0.12668823775096882</v>
      </c>
      <c r="BC34">
        <v>3.4771579079160474E-2</v>
      </c>
      <c r="BD34">
        <v>4.5424380017916717E-2</v>
      </c>
      <c r="BF34">
        <v>-8.2337271981685556E-2</v>
      </c>
      <c r="BG34">
        <v>2.5281669537320244E-3</v>
      </c>
      <c r="BH34">
        <v>83.482287161754442</v>
      </c>
      <c r="BJ34">
        <v>-2.7970035409982881</v>
      </c>
      <c r="BK34">
        <v>1.5754816979683547E-2</v>
      </c>
      <c r="BL34">
        <v>7345.3228923502875</v>
      </c>
      <c r="BN34">
        <v>-0.9924986037603396</v>
      </c>
      <c r="BO34">
        <v>2.606995758582565E-2</v>
      </c>
      <c r="BP34">
        <v>3022.9880055881094</v>
      </c>
      <c r="BR34">
        <v>0.26144179896571895</v>
      </c>
      <c r="BS34">
        <v>0.72939000749211613</v>
      </c>
      <c r="BT34">
        <v>9.1681935421648996E-3</v>
      </c>
      <c r="BU34">
        <v>6.8878044191010901E-2</v>
      </c>
      <c r="BV34">
        <v>-6.3214797216540062E-3</v>
      </c>
      <c r="BW34">
        <v>10321.078676590038</v>
      </c>
      <c r="BY34">
        <v>0.46066146554766996</v>
      </c>
      <c r="BZ34">
        <v>0.34249766939374754</v>
      </c>
      <c r="CA34">
        <v>0.18507959736333165</v>
      </c>
      <c r="CB34">
        <v>1.1761267695250746E-2</v>
      </c>
      <c r="CD34">
        <v>8.8896532219909439</v>
      </c>
      <c r="CE34">
        <v>4.2761289532472091</v>
      </c>
      <c r="CH34">
        <v>1.8542386127342576</v>
      </c>
      <c r="CI34">
        <v>3.5283803085752241E-2</v>
      </c>
      <c r="CJ34">
        <v>4210.5583133669916</v>
      </c>
      <c r="CM34">
        <v>1.8542386127342576</v>
      </c>
      <c r="CN34">
        <v>3.5283803085752241E-2</v>
      </c>
      <c r="CO34">
        <v>4920.9578696224098</v>
      </c>
      <c r="CQ34">
        <v>95389.040360858766</v>
      </c>
      <c r="CR34">
        <v>103.07160977509854</v>
      </c>
      <c r="CS34" s="9">
        <v>652.3137680443424</v>
      </c>
    </row>
    <row r="35" spans="1:97" x14ac:dyDescent="0.3">
      <c r="A35" t="s">
        <v>232</v>
      </c>
      <c r="C35" s="43">
        <v>645.16780095449155</v>
      </c>
      <c r="D35" s="1">
        <v>4.3301112516784217</v>
      </c>
      <c r="E35">
        <v>35.884599999999999</v>
      </c>
      <c r="F35">
        <v>0.63020000000000009</v>
      </c>
      <c r="G35">
        <v>21.1812</v>
      </c>
      <c r="H35">
        <v>21.2699</v>
      </c>
      <c r="I35">
        <v>0.2445</v>
      </c>
      <c r="J35">
        <v>8.8887</v>
      </c>
      <c r="K35">
        <v>2.3099999999999999E-2</v>
      </c>
      <c r="L35">
        <v>0</v>
      </c>
      <c r="M35">
        <v>8.6875999999999998</v>
      </c>
      <c r="O35">
        <v>61.325249040000003</v>
      </c>
      <c r="P35">
        <v>2.0680110000000002E-2</v>
      </c>
      <c r="Q35">
        <v>23.328732240000001</v>
      </c>
      <c r="R35">
        <v>2.9501009999999998E-2</v>
      </c>
      <c r="S35">
        <v>1.5779609999999999E-2</v>
      </c>
      <c r="T35">
        <v>0</v>
      </c>
      <c r="U35">
        <v>5.46072516</v>
      </c>
      <c r="V35">
        <v>8.2399947299999994</v>
      </c>
      <c r="W35">
        <v>0.17190954</v>
      </c>
      <c r="Y35">
        <v>37.01</v>
      </c>
      <c r="Z35">
        <v>0.04</v>
      </c>
      <c r="AA35">
        <v>20.92</v>
      </c>
      <c r="AB35">
        <v>35.79</v>
      </c>
      <c r="AC35">
        <v>2.0299999999999998</v>
      </c>
      <c r="AD35">
        <v>3.02</v>
      </c>
      <c r="AE35">
        <v>1.1299999999999999</v>
      </c>
      <c r="AF35">
        <v>0.03</v>
      </c>
      <c r="AG35">
        <v>0</v>
      </c>
      <c r="AI35">
        <v>4.4968786414333044</v>
      </c>
      <c r="AJ35">
        <v>2.7017811675968288</v>
      </c>
      <c r="AK35">
        <v>4.8567405255219436</v>
      </c>
      <c r="AM35">
        <v>1.3312867313521934</v>
      </c>
      <c r="AN35">
        <v>0.99173800329761053</v>
      </c>
      <c r="AO35">
        <v>0.55404853284850386</v>
      </c>
      <c r="AP35">
        <v>3.5477910532347369E-2</v>
      </c>
      <c r="AR35">
        <v>0.26309501508112321</v>
      </c>
      <c r="AS35">
        <v>0.71839373280017793</v>
      </c>
      <c r="AT35">
        <v>9.8616068135002292E-3</v>
      </c>
      <c r="AV35">
        <v>2.4193660838737969</v>
      </c>
      <c r="AW35">
        <v>0.36391452017834947</v>
      </c>
      <c r="AX35">
        <v>9.7866819678512129E-2</v>
      </c>
      <c r="AY35">
        <v>0.13898408129423148</v>
      </c>
      <c r="BA35">
        <v>0.79618146777691923</v>
      </c>
      <c r="BB35">
        <v>0.12346336980464032</v>
      </c>
      <c r="BC35">
        <v>3.3202762405991654E-2</v>
      </c>
      <c r="BD35">
        <v>4.7152400012448775E-2</v>
      </c>
      <c r="BF35">
        <v>-7.5115461073018516E-2</v>
      </c>
      <c r="BG35">
        <v>2.4302499523637228E-3</v>
      </c>
      <c r="BH35">
        <v>76.359749679360505</v>
      </c>
      <c r="BJ35">
        <v>-2.8803824881108242</v>
      </c>
      <c r="BK35">
        <v>1.6367097154293211E-2</v>
      </c>
      <c r="BL35">
        <v>7467.6602401938671</v>
      </c>
      <c r="BN35">
        <v>-0.94804629989018774</v>
      </c>
      <c r="BO35">
        <v>2.6321793318573355E-2</v>
      </c>
      <c r="BP35">
        <v>2898.1975565422131</v>
      </c>
      <c r="BR35">
        <v>0.26539054919904681</v>
      </c>
      <c r="BS35">
        <v>0.72466180033933991</v>
      </c>
      <c r="BT35">
        <v>9.9476504616132794E-3</v>
      </c>
      <c r="BU35">
        <v>7.4249427614389199E-2</v>
      </c>
      <c r="BV35">
        <v>-6.749139937701704E-3</v>
      </c>
      <c r="BW35">
        <v>10299.301347206907</v>
      </c>
      <c r="BY35">
        <v>0.45708612483587452</v>
      </c>
      <c r="BZ35">
        <v>0.34050491911636799</v>
      </c>
      <c r="CA35">
        <v>0.19022791325614688</v>
      </c>
      <c r="CB35">
        <v>1.2181042791610633E-2</v>
      </c>
      <c r="CD35">
        <v>9.2716449619774171</v>
      </c>
      <c r="CE35">
        <v>4.5633238661533699</v>
      </c>
      <c r="CH35">
        <v>1.8220893920882868</v>
      </c>
      <c r="CI35">
        <v>3.6543128374831896E-2</v>
      </c>
      <c r="CJ35">
        <v>3932.7116083558567</v>
      </c>
      <c r="CM35">
        <v>1.8220893920882868</v>
      </c>
      <c r="CN35">
        <v>3.6543128374831896E-2</v>
      </c>
      <c r="CO35">
        <v>4727.5108950009862</v>
      </c>
      <c r="CQ35">
        <v>96953.208806416107</v>
      </c>
      <c r="CR35">
        <v>105.57696769641598</v>
      </c>
      <c r="CS35" s="9">
        <v>645.16780095449155</v>
      </c>
    </row>
    <row r="36" spans="1:97" x14ac:dyDescent="0.3">
      <c r="A36" t="s">
        <v>233</v>
      </c>
      <c r="C36" s="43">
        <v>640.02241927889406</v>
      </c>
      <c r="D36" s="1">
        <v>3.8087363357726325</v>
      </c>
      <c r="E36">
        <v>35.566600000000001</v>
      </c>
      <c r="F36">
        <v>0.6361</v>
      </c>
      <c r="G36">
        <v>20.723500000000001</v>
      </c>
      <c r="H36">
        <v>21.383600000000001</v>
      </c>
      <c r="I36">
        <v>0.2591</v>
      </c>
      <c r="J36">
        <v>8.9615000000000009</v>
      </c>
      <c r="K36">
        <v>5.1999999999999998E-3</v>
      </c>
      <c r="L36">
        <v>0</v>
      </c>
      <c r="M36">
        <v>8.6242999999999999</v>
      </c>
      <c r="O36">
        <v>61.08835887</v>
      </c>
      <c r="P36">
        <v>2.6854740000000002E-2</v>
      </c>
      <c r="Q36">
        <v>23.502307950000002</v>
      </c>
      <c r="R36">
        <v>5.5767690000000002E-2</v>
      </c>
      <c r="S36">
        <v>1.3427370000000001E-2</v>
      </c>
      <c r="T36">
        <v>2.9402999999999997E-4</v>
      </c>
      <c r="U36">
        <v>5.4726823800000002</v>
      </c>
      <c r="V36">
        <v>8.2475415000000005</v>
      </c>
      <c r="W36">
        <v>0.17671202999999999</v>
      </c>
      <c r="Y36">
        <v>36.85</v>
      </c>
      <c r="Z36">
        <v>0.04</v>
      </c>
      <c r="AA36">
        <v>21.06</v>
      </c>
      <c r="AB36">
        <v>36.200000000000003</v>
      </c>
      <c r="AC36">
        <v>2.08</v>
      </c>
      <c r="AD36">
        <v>2.98</v>
      </c>
      <c r="AE36">
        <v>1.03</v>
      </c>
      <c r="AF36">
        <v>0</v>
      </c>
      <c r="AG36">
        <v>0</v>
      </c>
      <c r="AI36">
        <v>4.5363812392341609</v>
      </c>
      <c r="AJ36">
        <v>2.7035139713819101</v>
      </c>
      <c r="AK36">
        <v>4.8529201345358297</v>
      </c>
      <c r="AM36">
        <v>1.3501603680530632</v>
      </c>
      <c r="AN36">
        <v>1.0086437330762135</v>
      </c>
      <c r="AO36">
        <v>0.52931695855588679</v>
      </c>
      <c r="AP36">
        <v>3.6124630143127466E-2</v>
      </c>
      <c r="AR36">
        <v>0.26384021504680322</v>
      </c>
      <c r="AS36">
        <v>0.71951285676768317</v>
      </c>
      <c r="AT36">
        <v>1.0143603592854458E-2</v>
      </c>
      <c r="AV36">
        <v>2.445156735343692</v>
      </c>
      <c r="AW36">
        <v>0.35881199077313575</v>
      </c>
      <c r="AX36">
        <v>8.9135868256586523E-2</v>
      </c>
      <c r="AY36">
        <v>0.14229531460559686</v>
      </c>
      <c r="BA36">
        <v>0.8007312068510507</v>
      </c>
      <c r="BB36">
        <v>0.12113656804934245</v>
      </c>
      <c r="BC36">
        <v>3.0092676522419145E-2</v>
      </c>
      <c r="BD36">
        <v>4.8039548577187688E-2</v>
      </c>
      <c r="BF36">
        <v>-7.3862369145620208E-2</v>
      </c>
      <c r="BG36">
        <v>2.339826427646876E-3</v>
      </c>
      <c r="BH36">
        <v>82.008342480011265</v>
      </c>
      <c r="BJ36">
        <v>-2.9269676549953374</v>
      </c>
      <c r="BK36">
        <v>1.707860152459097E-2</v>
      </c>
      <c r="BL36">
        <v>7506.7202205971389</v>
      </c>
      <c r="BN36">
        <v>-0.88457746745078913</v>
      </c>
      <c r="BO36">
        <v>2.6220296546363014E-2</v>
      </c>
      <c r="BP36">
        <v>2747.8649168156394</v>
      </c>
      <c r="BR36">
        <v>0.2655672853043286</v>
      </c>
      <c r="BS36">
        <v>0.72422271214211931</v>
      </c>
      <c r="BT36">
        <v>1.0210002553552085E-2</v>
      </c>
      <c r="BU36">
        <v>7.6161452125208001E-2</v>
      </c>
      <c r="BV36">
        <v>-6.9200732136117573E-3</v>
      </c>
      <c r="BW36">
        <v>10299.953126671668</v>
      </c>
      <c r="BY36">
        <v>0.46171235636918845</v>
      </c>
      <c r="BZ36">
        <v>0.34492441472502955</v>
      </c>
      <c r="CA36">
        <v>0.18100974223782401</v>
      </c>
      <c r="CB36">
        <v>1.235348666795801E-2</v>
      </c>
      <c r="CD36">
        <v>10.112203818547369</v>
      </c>
      <c r="CE36">
        <v>5.3212339342519304</v>
      </c>
      <c r="CH36">
        <v>1.8768810865691816</v>
      </c>
      <c r="CI36">
        <v>3.7060460003874029E-2</v>
      </c>
      <c r="CJ36">
        <v>3402.5180930161546</v>
      </c>
      <c r="CM36">
        <v>1.8768810865691816</v>
      </c>
      <c r="CN36">
        <v>3.7060460003874029E-2</v>
      </c>
      <c r="CO36">
        <v>4214.9545785291111</v>
      </c>
      <c r="CQ36">
        <v>94775.89878471558</v>
      </c>
      <c r="CR36">
        <v>103.78751787045582</v>
      </c>
      <c r="CS36" s="9">
        <v>640.02241927889406</v>
      </c>
    </row>
    <row r="37" spans="1:97" x14ac:dyDescent="0.3">
      <c r="A37" t="s">
        <v>234</v>
      </c>
      <c r="C37" s="43">
        <v>580.38568523338517</v>
      </c>
      <c r="D37" s="1">
        <v>3.4405771871756912</v>
      </c>
      <c r="E37">
        <v>35.2455</v>
      </c>
      <c r="F37">
        <v>0.6421</v>
      </c>
      <c r="G37">
        <v>21.317499999999999</v>
      </c>
      <c r="H37">
        <v>21.529699999999998</v>
      </c>
      <c r="I37">
        <v>0.29060000000000002</v>
      </c>
      <c r="J37">
        <v>8.6867999999999999</v>
      </c>
      <c r="K37">
        <v>0</v>
      </c>
      <c r="L37">
        <v>0</v>
      </c>
      <c r="M37">
        <v>8.8092000000000006</v>
      </c>
      <c r="O37">
        <v>61.530089940000003</v>
      </c>
      <c r="P37">
        <v>2.4796530000000001E-2</v>
      </c>
      <c r="Q37">
        <v>23.226997859999997</v>
      </c>
      <c r="R37">
        <v>6.106023E-2</v>
      </c>
      <c r="S37">
        <v>0</v>
      </c>
      <c r="T37">
        <v>2.74428E-3</v>
      </c>
      <c r="U37">
        <v>5.3161604100000002</v>
      </c>
      <c r="V37">
        <v>8.3682898199999993</v>
      </c>
      <c r="W37">
        <v>0.14064435</v>
      </c>
      <c r="Y37">
        <v>36.837108000000001</v>
      </c>
      <c r="Z37">
        <v>7.613099999999999E-2</v>
      </c>
      <c r="AA37">
        <v>20.570121</v>
      </c>
      <c r="AB37">
        <v>36.102626999999998</v>
      </c>
      <c r="AC37">
        <v>2.706858</v>
      </c>
      <c r="AD37">
        <v>2.054052</v>
      </c>
      <c r="AE37">
        <v>0.96386400000000005</v>
      </c>
      <c r="AF37">
        <v>0</v>
      </c>
      <c r="AG37">
        <v>1.584E-2</v>
      </c>
      <c r="AI37">
        <v>4.5280317982353768</v>
      </c>
      <c r="AJ37">
        <v>2.6987067798462463</v>
      </c>
      <c r="AK37">
        <v>4.913408921536937</v>
      </c>
      <c r="AM37">
        <v>1.3568831034883888</v>
      </c>
      <c r="AN37">
        <v>0.97592586975394924</v>
      </c>
      <c r="AO37">
        <v>0.54954032336397418</v>
      </c>
      <c r="AP37">
        <v>3.6398258582338937E-2</v>
      </c>
      <c r="AR37">
        <v>0.25583850430328797</v>
      </c>
      <c r="AS37">
        <v>0.7287487850062867</v>
      </c>
      <c r="AT37">
        <v>8.0588955134415132E-3</v>
      </c>
      <c r="AV37">
        <v>2.4689750577999776</v>
      </c>
      <c r="AW37">
        <v>0.25040435838520825</v>
      </c>
      <c r="AX37">
        <v>8.445216748187824E-2</v>
      </c>
      <c r="AY37">
        <v>0.18748758056787496</v>
      </c>
      <c r="BA37">
        <v>0.82094639742840569</v>
      </c>
      <c r="BB37">
        <v>8.5835758298313969E-2</v>
      </c>
      <c r="BC37">
        <v>2.8949239871423268E-2</v>
      </c>
      <c r="BD37">
        <v>6.4268604401857041E-2</v>
      </c>
      <c r="BF37">
        <v>2.8080899395804167E-3</v>
      </c>
      <c r="BG37">
        <v>1.5028999645660822E-3</v>
      </c>
      <c r="BH37">
        <v>-31.520405852616424</v>
      </c>
      <c r="BJ37">
        <v>-3.9348959712262155</v>
      </c>
      <c r="BK37">
        <v>2.2265993688698724E-2</v>
      </c>
      <c r="BL37">
        <v>9223.528115503108</v>
      </c>
      <c r="BN37">
        <v>-0.68755343614597308</v>
      </c>
      <c r="BO37">
        <v>3.1381345687733368E-2</v>
      </c>
      <c r="BP37">
        <v>1929.6905345669932</v>
      </c>
      <c r="BR37">
        <v>0.25773383126325389</v>
      </c>
      <c r="BS37">
        <v>0.73414757055276347</v>
      </c>
      <c r="BT37">
        <v>8.1185981839827191E-3</v>
      </c>
      <c r="BU37">
        <v>6.1390566070569419E-2</v>
      </c>
      <c r="BV37">
        <v>-5.6848457115430996E-3</v>
      </c>
      <c r="BW37">
        <v>10337.666792858212</v>
      </c>
      <c r="BY37">
        <v>0.46488539273506563</v>
      </c>
      <c r="BZ37">
        <v>0.33436460375582944</v>
      </c>
      <c r="CA37">
        <v>0.18827949761775647</v>
      </c>
      <c r="CB37">
        <v>1.2470505891348441E-2</v>
      </c>
      <c r="CD37">
        <v>10.912517859948847</v>
      </c>
      <c r="CE37">
        <v>5.1271281023909605</v>
      </c>
      <c r="CH37">
        <v>1.8329114966194158</v>
      </c>
      <c r="CI37">
        <v>3.7411517674045325E-2</v>
      </c>
      <c r="CJ37">
        <v>2703.844133090548</v>
      </c>
      <c r="CM37">
        <v>1.8329114966194158</v>
      </c>
      <c r="CN37">
        <v>3.7411517674045325E-2</v>
      </c>
      <c r="CO37">
        <v>4177.3102412608341</v>
      </c>
      <c r="CQ37">
        <v>98142.074667701032</v>
      </c>
      <c r="CR37">
        <v>114.98297770744725</v>
      </c>
      <c r="CS37" s="9">
        <v>580.38568523338517</v>
      </c>
    </row>
    <row r="38" spans="1:97" x14ac:dyDescent="0.3">
      <c r="A38" t="s">
        <v>235</v>
      </c>
      <c r="C38" s="43">
        <v>588.14927314766112</v>
      </c>
      <c r="D38" s="1">
        <v>3.3552928731896068</v>
      </c>
      <c r="E38">
        <v>35.956600000000002</v>
      </c>
      <c r="F38">
        <v>0.6201000000000001</v>
      </c>
      <c r="G38">
        <v>21.104500000000002</v>
      </c>
      <c r="H38">
        <v>22.0107</v>
      </c>
      <c r="I38">
        <v>0.26900000000000002</v>
      </c>
      <c r="J38">
        <v>8.6509</v>
      </c>
      <c r="K38">
        <v>1.3599999999999999E-2</v>
      </c>
      <c r="L38">
        <v>0</v>
      </c>
      <c r="M38">
        <v>8.6560000000000006</v>
      </c>
      <c r="O38">
        <v>61.6041855</v>
      </c>
      <c r="P38">
        <v>0</v>
      </c>
      <c r="Q38">
        <v>23.166721709999997</v>
      </c>
      <c r="R38">
        <v>9.7911990000000004E-2</v>
      </c>
      <c r="S38">
        <v>0</v>
      </c>
      <c r="T38">
        <v>0</v>
      </c>
      <c r="U38">
        <v>5.2943041799999992</v>
      </c>
      <c r="V38">
        <v>8.3268315900000012</v>
      </c>
      <c r="W38">
        <v>0.15612992999999997</v>
      </c>
      <c r="Y38">
        <v>36.863441999999999</v>
      </c>
      <c r="Z38">
        <v>0</v>
      </c>
      <c r="AA38">
        <v>20.523294</v>
      </c>
      <c r="AB38">
        <v>35.941257</v>
      </c>
      <c r="AC38">
        <v>2.650725</v>
      </c>
      <c r="AD38">
        <v>2.0905830000000001</v>
      </c>
      <c r="AE38">
        <v>0.94960800000000001</v>
      </c>
      <c r="AF38">
        <v>0</v>
      </c>
      <c r="AG38">
        <v>9.6030000000000004E-3</v>
      </c>
      <c r="AI38">
        <v>4.4892838409733509</v>
      </c>
      <c r="AJ38">
        <v>2.6990503960537264</v>
      </c>
      <c r="AK38">
        <v>4.9232033004020641</v>
      </c>
      <c r="AM38">
        <v>1.3753268060544737</v>
      </c>
      <c r="AN38">
        <v>0.96357582745001435</v>
      </c>
      <c r="AO38">
        <v>0.54498266017093577</v>
      </c>
      <c r="AP38">
        <v>3.4850359667240566E-2</v>
      </c>
      <c r="AR38">
        <v>0.25481912131906787</v>
      </c>
      <c r="AS38">
        <v>0.72523074269872645</v>
      </c>
      <c r="AT38">
        <v>8.9473555013448672E-3</v>
      </c>
      <c r="AV38">
        <v>2.4628389882165118</v>
      </c>
      <c r="AW38">
        <v>0.25536579443843471</v>
      </c>
      <c r="AX38">
        <v>8.3368937213355171E-2</v>
      </c>
      <c r="AY38">
        <v>0.18396557629544685</v>
      </c>
      <c r="BA38">
        <v>0.82047994533867952</v>
      </c>
      <c r="BB38">
        <v>8.7704714688721638E-2</v>
      </c>
      <c r="BC38">
        <v>2.8632843597077969E-2</v>
      </c>
      <c r="BD38">
        <v>6.3182496375520911E-2</v>
      </c>
      <c r="BF38">
        <v>-1.0778051238344247E-3</v>
      </c>
      <c r="BG38">
        <v>1.5398947905073922E-3</v>
      </c>
      <c r="BH38">
        <v>-25.24480969252145</v>
      </c>
      <c r="BJ38">
        <v>-3.8747288114076959</v>
      </c>
      <c r="BK38">
        <v>2.2041983368335696E-2</v>
      </c>
      <c r="BL38">
        <v>9116.6343404740928</v>
      </c>
      <c r="BN38">
        <v>-0.68913756820105521</v>
      </c>
      <c r="BO38">
        <v>3.1035613426111497E-2</v>
      </c>
      <c r="BP38">
        <v>1954.7905146483843</v>
      </c>
      <c r="BR38">
        <v>0.25765403207398663</v>
      </c>
      <c r="BS38">
        <v>0.73329907140825046</v>
      </c>
      <c r="BT38">
        <v>9.0468965177628764E-3</v>
      </c>
      <c r="BU38">
        <v>6.8331032400701125E-2</v>
      </c>
      <c r="BV38">
        <v>-6.3292585084392212E-3</v>
      </c>
      <c r="BW38">
        <v>10345.335783807324</v>
      </c>
      <c r="BY38">
        <v>0.47120636104177127</v>
      </c>
      <c r="BZ38">
        <v>0.3301346685324123</v>
      </c>
      <c r="CA38">
        <v>0.18671874568250046</v>
      </c>
      <c r="CB38">
        <v>1.1940224743315964E-2</v>
      </c>
      <c r="CD38">
        <v>10.897993804467184</v>
      </c>
      <c r="CE38">
        <v>5.2576387941070637</v>
      </c>
      <c r="CH38">
        <v>1.8438668516750494</v>
      </c>
      <c r="CI38">
        <v>3.5820674229947891E-2</v>
      </c>
      <c r="CJ38">
        <v>2663.0109513353341</v>
      </c>
      <c r="CM38">
        <v>1.8438668516750494</v>
      </c>
      <c r="CN38">
        <v>3.5820674229947891E-2</v>
      </c>
      <c r="CO38">
        <v>4047.5747950438795</v>
      </c>
      <c r="CQ38">
        <v>97236.781772698479</v>
      </c>
      <c r="CR38">
        <v>112.89546479859645</v>
      </c>
      <c r="CS38" s="9">
        <v>588.14927314766112</v>
      </c>
    </row>
    <row r="39" spans="1:97" x14ac:dyDescent="0.3">
      <c r="A39" t="s">
        <v>236</v>
      </c>
      <c r="C39" s="43">
        <v>595.115607043247</v>
      </c>
      <c r="D39" s="1">
        <v>3.5983012955029814</v>
      </c>
      <c r="E39">
        <v>36.078000000000003</v>
      </c>
      <c r="F39">
        <v>0.59620000000000006</v>
      </c>
      <c r="G39">
        <v>22.758900000000001</v>
      </c>
      <c r="H39">
        <v>20.398</v>
      </c>
      <c r="I39">
        <v>0.22159999999999999</v>
      </c>
      <c r="J39">
        <v>7.5481999999999996</v>
      </c>
      <c r="K39">
        <v>0</v>
      </c>
      <c r="L39">
        <v>0</v>
      </c>
      <c r="M39">
        <v>9.1273999999999997</v>
      </c>
      <c r="O39">
        <v>61.568297999999999</v>
      </c>
      <c r="P39">
        <v>4.1679000000000001E-2</v>
      </c>
      <c r="Q39">
        <v>23.528240999999998</v>
      </c>
      <c r="R39">
        <v>1.0593E-2</v>
      </c>
      <c r="S39">
        <v>0</v>
      </c>
      <c r="T39">
        <v>0</v>
      </c>
      <c r="U39">
        <v>5.5546920000000002</v>
      </c>
      <c r="V39">
        <v>8.1963089999999994</v>
      </c>
      <c r="W39">
        <v>0.13256099999999998</v>
      </c>
      <c r="Y39">
        <v>36.904823999999998</v>
      </c>
      <c r="Z39">
        <v>7.6230000000000004E-3</v>
      </c>
      <c r="AA39">
        <v>20.813859000000001</v>
      </c>
      <c r="AB39">
        <v>35.844929999999998</v>
      </c>
      <c r="AC39">
        <v>2.626668</v>
      </c>
      <c r="AD39">
        <v>2.0415779999999999</v>
      </c>
      <c r="AE39">
        <v>0.95505300000000004</v>
      </c>
      <c r="AF39">
        <v>0</v>
      </c>
      <c r="AG39">
        <v>0</v>
      </c>
      <c r="AI39">
        <v>4.4775742679607324</v>
      </c>
      <c r="AJ39">
        <v>2.6885666099372925</v>
      </c>
      <c r="AK39">
        <v>4.9086691899810884</v>
      </c>
      <c r="AM39">
        <v>1.271233630604498</v>
      </c>
      <c r="AN39">
        <v>0.8385592165972251</v>
      </c>
      <c r="AO39">
        <v>0.68747899015828828</v>
      </c>
      <c r="AP39">
        <v>3.3419753158011746E-2</v>
      </c>
      <c r="AR39">
        <v>0.26631333549140651</v>
      </c>
      <c r="AS39">
        <v>0.71108997247869499</v>
      </c>
      <c r="AT39">
        <v>7.5671807376087603E-3</v>
      </c>
      <c r="AV39">
        <v>2.4489870544387582</v>
      </c>
      <c r="AW39">
        <v>0.24864359790849658</v>
      </c>
      <c r="AX39">
        <v>8.3599439986500962E-2</v>
      </c>
      <c r="AY39">
        <v>0.18175780488330212</v>
      </c>
      <c r="BA39">
        <v>0.82211538672632645</v>
      </c>
      <c r="BB39">
        <v>8.6050190147266128E-2</v>
      </c>
      <c r="BC39">
        <v>2.8931964335919661E-2</v>
      </c>
      <c r="BD39">
        <v>6.2902458790487878E-2</v>
      </c>
      <c r="BF39">
        <v>4.71515405549695E-4</v>
      </c>
      <c r="BG39">
        <v>1.5010928761899607E-3</v>
      </c>
      <c r="BH39">
        <v>-27.955535347917053</v>
      </c>
      <c r="BJ39">
        <v>-3.9103336982955885</v>
      </c>
      <c r="BK39">
        <v>2.2285949581547723E-2</v>
      </c>
      <c r="BL39">
        <v>9182.7532803893373</v>
      </c>
      <c r="BN39">
        <v>-0.68386658582028814</v>
      </c>
      <c r="BO39">
        <v>3.1269530267979871E-2</v>
      </c>
      <c r="BP39">
        <v>1923.0032111186385</v>
      </c>
      <c r="BR39">
        <v>0.27037696920322141</v>
      </c>
      <c r="BS39">
        <v>0.7219403836267736</v>
      </c>
      <c r="BT39">
        <v>7.6826471700050291E-3</v>
      </c>
      <c r="BU39">
        <v>5.7128056425380561E-2</v>
      </c>
      <c r="BV39">
        <v>-5.1279719303579663E-3</v>
      </c>
      <c r="BW39">
        <v>10246.998493618765</v>
      </c>
      <c r="BY39">
        <v>0.44908941506123573</v>
      </c>
      <c r="BZ39">
        <v>0.29623828304226063</v>
      </c>
      <c r="CA39">
        <v>0.24286608702309317</v>
      </c>
      <c r="CB39">
        <v>1.1806214873410442E-2</v>
      </c>
      <c r="CD39">
        <v>10.189026850900731</v>
      </c>
      <c r="CE39">
        <v>4.6663503825115917</v>
      </c>
      <c r="CH39">
        <v>1.5073848332412096</v>
      </c>
      <c r="CI39">
        <v>3.5418644620231324E-2</v>
      </c>
      <c r="CJ39">
        <v>2814.626309615217</v>
      </c>
      <c r="CM39">
        <v>1.5073848332412096</v>
      </c>
      <c r="CN39">
        <v>3.5418644620231324E-2</v>
      </c>
      <c r="CO39">
        <v>4381.9762813907455</v>
      </c>
      <c r="CQ39">
        <v>110781.93099187729</v>
      </c>
      <c r="CR39">
        <v>127.44313141376341</v>
      </c>
      <c r="CS39" s="9">
        <v>596.11560704324654</v>
      </c>
    </row>
    <row r="40" spans="1:97" x14ac:dyDescent="0.3">
      <c r="A40" s="9" t="s">
        <v>329</v>
      </c>
      <c r="C40" s="44">
        <f>AVERAGE(C33:C39)</f>
        <v>616.39397367228889</v>
      </c>
      <c r="D40" s="18">
        <f>AVERAGE(D33:D39)</f>
        <v>4.0168645938261571</v>
      </c>
      <c r="CS40" s="9"/>
    </row>
    <row r="41" spans="1:97" x14ac:dyDescent="0.3">
      <c r="A41" t="s">
        <v>237</v>
      </c>
      <c r="C41" s="43">
        <v>600</v>
      </c>
      <c r="D41" s="1">
        <v>4.2364898789563741</v>
      </c>
      <c r="E41">
        <v>36.330800000000004</v>
      </c>
      <c r="F41">
        <v>0.64240000000000008</v>
      </c>
      <c r="G41">
        <v>22.670500000000001</v>
      </c>
      <c r="H41">
        <v>20.569299999999998</v>
      </c>
      <c r="I41">
        <v>0.24790000000000001</v>
      </c>
      <c r="J41">
        <v>7.5148999999999999</v>
      </c>
      <c r="K41">
        <v>1.2999999999999999E-2</v>
      </c>
      <c r="L41">
        <v>0</v>
      </c>
      <c r="M41">
        <v>9.0436999999999994</v>
      </c>
      <c r="O41">
        <v>61.300194319999996</v>
      </c>
      <c r="P41">
        <v>0</v>
      </c>
      <c r="Q41">
        <v>22.806309360000004</v>
      </c>
      <c r="R41">
        <v>5.8193039999999994E-2</v>
      </c>
      <c r="S41">
        <v>0</v>
      </c>
      <c r="T41">
        <v>6.0900000000000003E-2</v>
      </c>
      <c r="U41">
        <v>4.8742000000000001</v>
      </c>
      <c r="V41">
        <v>8.7576999999999998</v>
      </c>
      <c r="W41">
        <v>0.18990000000000001</v>
      </c>
      <c r="Y41">
        <v>36.947690999999999</v>
      </c>
      <c r="Z41">
        <v>0</v>
      </c>
      <c r="AA41">
        <v>20.461715999999999</v>
      </c>
      <c r="AB41">
        <v>36.250731000000002</v>
      </c>
      <c r="AC41">
        <v>2.6739899999999999</v>
      </c>
      <c r="AD41">
        <v>2.0675159999999999</v>
      </c>
      <c r="AE41">
        <v>0.95000399999999996</v>
      </c>
      <c r="AF41">
        <v>0</v>
      </c>
      <c r="AG41">
        <v>0</v>
      </c>
      <c r="AI41">
        <v>4.4626014046266906</v>
      </c>
      <c r="AJ41">
        <v>2.7173366465609354</v>
      </c>
      <c r="AK41">
        <v>4.913203788103309</v>
      </c>
      <c r="AM41">
        <v>1.2776226376295512</v>
      </c>
      <c r="AN41">
        <v>0.83206804457153849</v>
      </c>
      <c r="AO41">
        <v>0.68284213984922015</v>
      </c>
      <c r="AP41">
        <v>3.5889061206880755E-2</v>
      </c>
      <c r="AR41">
        <v>0.23618859438325088</v>
      </c>
      <c r="AS41">
        <v>0.76792523756713416</v>
      </c>
      <c r="AT41">
        <v>1.0956351207735396E-2</v>
      </c>
      <c r="AV41">
        <v>2.4790000455237013</v>
      </c>
      <c r="AW41">
        <v>0.25203519822064591</v>
      </c>
      <c r="AX41">
        <v>8.3234302080932715E-2</v>
      </c>
      <c r="AY41">
        <v>0.18520328172476289</v>
      </c>
      <c r="BA41">
        <v>0.82206684244831296</v>
      </c>
      <c r="BB41">
        <v>8.6162850743067634E-2</v>
      </c>
      <c r="BC41">
        <v>2.845517133136417E-2</v>
      </c>
      <c r="BD41">
        <v>6.3315135477255147E-2</v>
      </c>
      <c r="BF41">
        <v>4.4085913201009561E-4</v>
      </c>
      <c r="BG41">
        <v>1.5025794419961849E-3</v>
      </c>
      <c r="BH41">
        <v>-27.082255485452738</v>
      </c>
      <c r="BJ41">
        <v>-3.9120342020739209</v>
      </c>
      <c r="BK41">
        <v>2.2321570693901439E-2</v>
      </c>
      <c r="BL41">
        <v>9178.9860714028546</v>
      </c>
      <c r="BN41">
        <v>-0.67840578745421598</v>
      </c>
      <c r="BO41">
        <v>3.1224849544022926E-2</v>
      </c>
      <c r="BP41">
        <v>1914.2171195690164</v>
      </c>
      <c r="BR41">
        <v>0.23268203352049313</v>
      </c>
      <c r="BS41">
        <v>0.75652427813211831</v>
      </c>
      <c r="BT41">
        <v>1.0793688347388581E-2</v>
      </c>
      <c r="BU41">
        <v>8.4106579039529408E-2</v>
      </c>
      <c r="BV41">
        <v>-8.2627382341360148E-3</v>
      </c>
      <c r="BW41">
        <v>10498.883758427342</v>
      </c>
      <c r="BY41">
        <v>0.45170865251482561</v>
      </c>
      <c r="BZ41">
        <v>0.29418102352303072</v>
      </c>
      <c r="CA41">
        <v>0.24142160117318279</v>
      </c>
      <c r="CB41">
        <v>1.2688722788960733E-2</v>
      </c>
      <c r="CD41">
        <v>9.0194717476782351</v>
      </c>
      <c r="CE41">
        <v>3.5392502600358364</v>
      </c>
      <c r="CH41">
        <v>1.5134042245940207</v>
      </c>
      <c r="CI41">
        <v>3.8066168366882203E-2</v>
      </c>
      <c r="CJ41">
        <v>3463.2854158925525</v>
      </c>
      <c r="CM41">
        <v>1.5134042245940207</v>
      </c>
      <c r="CN41">
        <v>3.8066168366882203E-2</v>
      </c>
      <c r="CO41">
        <v>5009.694342020196</v>
      </c>
      <c r="CQ41">
        <v>110589.65573421904</v>
      </c>
      <c r="CR41">
        <v>126.93230528047756</v>
      </c>
      <c r="CS41" s="9">
        <v>598.09909210348951</v>
      </c>
    </row>
    <row r="42" spans="1:97" x14ac:dyDescent="0.3">
      <c r="A42" t="s">
        <v>238</v>
      </c>
      <c r="C42" s="43">
        <v>735.41032976079271</v>
      </c>
      <c r="D42" s="1">
        <v>3.8820459916452972</v>
      </c>
      <c r="E42">
        <v>33.892986281599995</v>
      </c>
      <c r="F42">
        <v>1.511263</v>
      </c>
      <c r="G42">
        <v>20.457074693999999</v>
      </c>
      <c r="H42">
        <v>23.028501161999998</v>
      </c>
      <c r="I42">
        <v>0.11705900000000001</v>
      </c>
      <c r="J42">
        <v>6.278867</v>
      </c>
      <c r="K42">
        <v>1.1311999999999999E-2</v>
      </c>
      <c r="L42">
        <v>0</v>
      </c>
      <c r="M42">
        <v>9.391788</v>
      </c>
      <c r="O42">
        <v>61.628056559999997</v>
      </c>
      <c r="P42">
        <v>4.0300000000000002E-2</v>
      </c>
      <c r="Q42">
        <v>22.703752260000002</v>
      </c>
      <c r="R42">
        <v>3.5540039999999995E-2</v>
      </c>
      <c r="S42">
        <v>0</v>
      </c>
      <c r="T42">
        <v>3.6900000000000002E-2</v>
      </c>
      <c r="U42">
        <v>4.9226999999999999</v>
      </c>
      <c r="V42">
        <v>8.7112999999999996</v>
      </c>
      <c r="W42">
        <v>0.1875</v>
      </c>
      <c r="Y42">
        <v>36.317325680000003</v>
      </c>
      <c r="Z42">
        <v>3.85E-2</v>
      </c>
      <c r="AA42">
        <v>20.780159430000001</v>
      </c>
      <c r="AB42">
        <v>36.799848839999996</v>
      </c>
      <c r="AC42">
        <v>1.8502000000000001</v>
      </c>
      <c r="AD42">
        <v>3.2134999999999998</v>
      </c>
      <c r="AE42">
        <v>0.96309999999999996</v>
      </c>
      <c r="AF42">
        <v>0</v>
      </c>
      <c r="AG42">
        <v>4.8999999999999998E-3</v>
      </c>
      <c r="AI42">
        <v>4.6892428115251246</v>
      </c>
      <c r="AJ42">
        <v>2.7098948083814607</v>
      </c>
      <c r="AK42">
        <v>4.8850033317986137</v>
      </c>
      <c r="AM42">
        <v>1.5030152315788468</v>
      </c>
      <c r="AN42">
        <v>0.73051904864660744</v>
      </c>
      <c r="AO42">
        <v>0.52681827143977777</v>
      </c>
      <c r="AP42">
        <v>8.8717897102534027E-2</v>
      </c>
      <c r="AR42">
        <v>0.2378854792344049</v>
      </c>
      <c r="AS42">
        <v>0.7617646830137117</v>
      </c>
      <c r="AT42">
        <v>1.0788255904104717E-2</v>
      </c>
      <c r="AV42">
        <v>2.5021070532843024</v>
      </c>
      <c r="AW42">
        <v>0.38948497451233227</v>
      </c>
      <c r="AX42">
        <v>8.3897375927829129E-2</v>
      </c>
      <c r="AY42">
        <v>0.12741121641577155</v>
      </c>
      <c r="BA42">
        <v>0.80157667477089123</v>
      </c>
      <c r="BB42">
        <v>0.12863470588399906</v>
      </c>
      <c r="BC42">
        <v>2.7708679366715575E-2</v>
      </c>
      <c r="BD42">
        <v>4.2079939978394175E-2</v>
      </c>
      <c r="BF42">
        <v>-0.10520075128896571</v>
      </c>
      <c r="BG42">
        <v>2.4961042832828792E-3</v>
      </c>
      <c r="BH42">
        <v>136.90497705982941</v>
      </c>
      <c r="BJ42">
        <v>-2.6751594203485123</v>
      </c>
      <c r="BK42">
        <v>1.6448722724412196E-2</v>
      </c>
      <c r="BL42">
        <v>7044.278527491444</v>
      </c>
      <c r="BN42">
        <v>-0.88838709795560811</v>
      </c>
      <c r="BO42">
        <v>2.465587389449693E-2</v>
      </c>
      <c r="BP42">
        <v>2848.0462938814594</v>
      </c>
      <c r="BR42">
        <v>0.23542798349791932</v>
      </c>
      <c r="BS42">
        <v>0.75389520957322964</v>
      </c>
      <c r="BT42">
        <v>1.0676806928850835E-2</v>
      </c>
      <c r="BU42">
        <v>8.2906694051148755E-2</v>
      </c>
      <c r="BV42">
        <v>-8.0937175076479292E-3</v>
      </c>
      <c r="BW42">
        <v>10484.916814792967</v>
      </c>
      <c r="BY42">
        <v>0.52754582893129465</v>
      </c>
      <c r="BZ42">
        <v>0.2564061021946859</v>
      </c>
      <c r="CA42">
        <v>0.18490882584796342</v>
      </c>
      <c r="CB42">
        <v>3.1139243026056047E-2</v>
      </c>
      <c r="CD42">
        <v>8.4616068246995972</v>
      </c>
      <c r="CE42">
        <v>5.1372145305995929</v>
      </c>
      <c r="CH42">
        <v>1.7971293158340516</v>
      </c>
      <c r="CI42">
        <v>9.3417729078168144E-2</v>
      </c>
      <c r="CJ42">
        <v>3782.1019660812481</v>
      </c>
      <c r="CM42">
        <v>1.7971293158340516</v>
      </c>
      <c r="CN42">
        <v>9.3417729078168144E-2</v>
      </c>
      <c r="CO42">
        <v>3981.9900172093467</v>
      </c>
      <c r="CQ42">
        <v>97504.484762221953</v>
      </c>
      <c r="CR42">
        <v>96.676898629700986</v>
      </c>
      <c r="CS42" s="9">
        <v>735.41032976079271</v>
      </c>
    </row>
    <row r="43" spans="1:97" x14ac:dyDescent="0.3">
      <c r="A43" t="s">
        <v>239</v>
      </c>
      <c r="C43" s="43">
        <v>758.05412843223996</v>
      </c>
      <c r="D43" s="1">
        <v>3.8763832525562658</v>
      </c>
      <c r="E43">
        <v>34.101205134399997</v>
      </c>
      <c r="F43">
        <v>1.5766100000000001</v>
      </c>
      <c r="G43">
        <v>20.304617092800001</v>
      </c>
      <c r="H43">
        <v>23.116053496800003</v>
      </c>
      <c r="I43">
        <v>6.8275999999999989E-2</v>
      </c>
      <c r="J43">
        <v>6.3547180000000001</v>
      </c>
      <c r="K43">
        <v>0</v>
      </c>
      <c r="L43">
        <v>0</v>
      </c>
      <c r="M43">
        <v>9.5035949999999989</v>
      </c>
      <c r="O43">
        <v>61.668527359999999</v>
      </c>
      <c r="P43">
        <v>2.2100000000000002E-2</v>
      </c>
      <c r="Q43">
        <v>22.751446290000001</v>
      </c>
      <c r="R43">
        <v>4.4198519999999998E-2</v>
      </c>
      <c r="S43">
        <v>3.2000000000000002E-3</v>
      </c>
      <c r="T43">
        <v>4.8999999999999998E-3</v>
      </c>
      <c r="U43">
        <v>4.9021999999999997</v>
      </c>
      <c r="V43">
        <v>8.8153000000000006</v>
      </c>
      <c r="W43">
        <v>0.19439999999999999</v>
      </c>
      <c r="Y43">
        <v>36.127064159999996</v>
      </c>
      <c r="Z43">
        <v>0</v>
      </c>
      <c r="AA43">
        <v>20.909799570000001</v>
      </c>
      <c r="AB43">
        <v>36.324437879999991</v>
      </c>
      <c r="AC43">
        <v>1.6362000000000001</v>
      </c>
      <c r="AD43">
        <v>3.5053000000000001</v>
      </c>
      <c r="AE43">
        <v>0.92230000000000001</v>
      </c>
      <c r="AF43">
        <v>0</v>
      </c>
      <c r="AG43">
        <v>0</v>
      </c>
      <c r="AI43">
        <v>4.6743390144748682</v>
      </c>
      <c r="AJ43">
        <v>2.7070960700023199</v>
      </c>
      <c r="AK43">
        <v>4.8982758144044318</v>
      </c>
      <c r="AM43">
        <v>1.503934375567606</v>
      </c>
      <c r="AN43">
        <v>0.73699413149397341</v>
      </c>
      <c r="AO43">
        <v>0.51465075194849508</v>
      </c>
      <c r="AP43">
        <v>9.2259894159792369E-2</v>
      </c>
      <c r="AR43">
        <v>0.23665017198310501</v>
      </c>
      <c r="AS43">
        <v>0.77006289181469378</v>
      </c>
      <c r="AT43">
        <v>1.1173711750147584E-2</v>
      </c>
      <c r="AV43">
        <v>2.4764931233776517</v>
      </c>
      <c r="AW43">
        <v>0.42600624776034013</v>
      </c>
      <c r="AX43">
        <v>8.056150576926191E-2</v>
      </c>
      <c r="AY43">
        <v>0.11298056581538019</v>
      </c>
      <c r="BA43">
        <v>0.79497013108440306</v>
      </c>
      <c r="BB43">
        <v>0.1409801340884474</v>
      </c>
      <c r="BC43">
        <v>2.6660575861101557E-2</v>
      </c>
      <c r="BD43">
        <v>3.7389158966047928E-2</v>
      </c>
      <c r="BF43">
        <v>-0.14451871245189526</v>
      </c>
      <c r="BG43">
        <v>2.814955378610139E-3</v>
      </c>
      <c r="BH43">
        <v>202.14871966718607</v>
      </c>
      <c r="BJ43">
        <v>-2.3563001415319693</v>
      </c>
      <c r="BK43">
        <v>1.4917742958853192E-2</v>
      </c>
      <c r="BL43">
        <v>6476.9441623199064</v>
      </c>
      <c r="BN43">
        <v>-0.9646932160400048</v>
      </c>
      <c r="BO43">
        <v>2.2871484862663063E-2</v>
      </c>
      <c r="BP43">
        <v>3159.3980818567607</v>
      </c>
      <c r="BR43">
        <v>0.23249164609267278</v>
      </c>
      <c r="BS43">
        <v>0.7565309917698414</v>
      </c>
      <c r="BT43">
        <v>1.097736213748585E-2</v>
      </c>
      <c r="BU43">
        <v>8.5538561048355444E-2</v>
      </c>
      <c r="BV43">
        <v>-8.407201987398593E-3</v>
      </c>
      <c r="BW43">
        <v>10501.50089128242</v>
      </c>
      <c r="BY43">
        <v>0.52809667073142452</v>
      </c>
      <c r="BZ43">
        <v>0.25879064506632737</v>
      </c>
      <c r="CA43">
        <v>0.18071622878548063</v>
      </c>
      <c r="CB43">
        <v>3.2396455416767451E-2</v>
      </c>
      <c r="CD43">
        <v>8.410753884457975</v>
      </c>
      <c r="CE43">
        <v>5.3614770403738499</v>
      </c>
      <c r="CH43">
        <v>1.8185132610368135</v>
      </c>
      <c r="CI43">
        <v>9.7189366250302361E-2</v>
      </c>
      <c r="CJ43">
        <v>3864.1531485026585</v>
      </c>
      <c r="CM43">
        <v>1.8185132610368135</v>
      </c>
      <c r="CN43">
        <v>9.7189366250302361E-2</v>
      </c>
      <c r="CO43">
        <v>3888.6133566098729</v>
      </c>
      <c r="CQ43">
        <v>96266.279496702395</v>
      </c>
      <c r="CR43">
        <v>93.353272007413238</v>
      </c>
      <c r="CS43" s="9">
        <v>758.05412843223996</v>
      </c>
    </row>
    <row r="44" spans="1:97" x14ac:dyDescent="0.3">
      <c r="A44" t="s">
        <v>240</v>
      </c>
      <c r="C44" s="43">
        <v>780</v>
      </c>
      <c r="D44" s="1">
        <v>4.0161510809310288</v>
      </c>
      <c r="E44">
        <v>33.810053323199995</v>
      </c>
      <c r="F44">
        <v>1.415818</v>
      </c>
      <c r="G44">
        <v>20.504843401500004</v>
      </c>
      <c r="H44">
        <v>23.088394687199997</v>
      </c>
      <c r="I44">
        <v>7.3629000000000014E-2</v>
      </c>
      <c r="J44">
        <v>6.2734129999999997</v>
      </c>
      <c r="K44">
        <v>0</v>
      </c>
      <c r="L44">
        <v>0</v>
      </c>
      <c r="M44">
        <v>9.5139980000000008</v>
      </c>
      <c r="O44">
        <v>61.761561439999994</v>
      </c>
      <c r="P44">
        <v>4.4299999999999999E-2</v>
      </c>
      <c r="Q44">
        <v>22.524824970000001</v>
      </c>
      <c r="R44">
        <v>3.4533239999999993E-2</v>
      </c>
      <c r="S44">
        <v>9.7000000000000003E-3</v>
      </c>
      <c r="T44">
        <v>0.27860000000000001</v>
      </c>
      <c r="U44">
        <v>4.8380000000000001</v>
      </c>
      <c r="V44">
        <v>8.7293000000000003</v>
      </c>
      <c r="W44">
        <v>0.1993</v>
      </c>
      <c r="Y44">
        <v>36.601596479999998</v>
      </c>
      <c r="Z44">
        <v>3.1199999999999999E-2</v>
      </c>
      <c r="AA44">
        <v>20.972429099999999</v>
      </c>
      <c r="AB44">
        <v>36.159221999999993</v>
      </c>
      <c r="AC44">
        <v>1.6109</v>
      </c>
      <c r="AD44">
        <v>3.7654999999999998</v>
      </c>
      <c r="AE44">
        <v>0.93789999999999996</v>
      </c>
      <c r="AF44">
        <v>0</v>
      </c>
      <c r="AG44">
        <v>0</v>
      </c>
      <c r="AI44">
        <v>4.694371929363621</v>
      </c>
      <c r="AJ44">
        <v>2.7059494015989229</v>
      </c>
      <c r="AK44">
        <v>4.8537034236378807</v>
      </c>
      <c r="AM44">
        <v>1.5085726203909984</v>
      </c>
      <c r="AN44">
        <v>0.73068285071865158</v>
      </c>
      <c r="AO44">
        <v>0.52968881229640985</v>
      </c>
      <c r="AP44">
        <v>8.32057601802699E-2</v>
      </c>
      <c r="AR44">
        <v>0.23345203602405942</v>
      </c>
      <c r="AS44">
        <v>0.76222733865914194</v>
      </c>
      <c r="AT44">
        <v>1.1450501417016971E-2</v>
      </c>
      <c r="AV44">
        <v>2.4427965718182421</v>
      </c>
      <c r="AW44">
        <v>0.45346464013131171</v>
      </c>
      <c r="AX44">
        <v>8.1178664507091422E-2</v>
      </c>
      <c r="AY44">
        <v>0.11022140398432792</v>
      </c>
      <c r="BA44">
        <v>0.78607034666652542</v>
      </c>
      <c r="BB44">
        <v>0.15043393128066856</v>
      </c>
      <c r="BC44">
        <v>2.6930491502887524E-2</v>
      </c>
      <c r="BD44">
        <v>3.6565230549918407E-2</v>
      </c>
      <c r="BF44">
        <v>-0.1676734186763692</v>
      </c>
      <c r="BG44">
        <v>3.0916150947337042E-3</v>
      </c>
      <c r="BH44">
        <v>238.68517230529568</v>
      </c>
      <c r="BJ44">
        <v>-2.1658194732763287</v>
      </c>
      <c r="BK44">
        <v>1.3583677765483892E-2</v>
      </c>
      <c r="BL44">
        <v>6144.0009833783397</v>
      </c>
      <c r="BN44">
        <v>-1.0558279903780767</v>
      </c>
      <c r="BO44">
        <v>2.1924366866805173E-2</v>
      </c>
      <c r="BP44">
        <v>3467.5285544703979</v>
      </c>
      <c r="BR44">
        <v>0.23179933548196011</v>
      </c>
      <c r="BS44">
        <v>0.75683122579047946</v>
      </c>
      <c r="BT44">
        <v>1.1369438727560442E-2</v>
      </c>
      <c r="BU44">
        <v>8.862888636191199E-2</v>
      </c>
      <c r="BV44">
        <v>-8.7249898282915368E-3</v>
      </c>
      <c r="BW44">
        <v>10508.401820976835</v>
      </c>
      <c r="BY44">
        <v>0.52892470498995914</v>
      </c>
      <c r="BZ44">
        <v>0.25618668006676176</v>
      </c>
      <c r="CA44">
        <v>0.18571561951571539</v>
      </c>
      <c r="CB44">
        <v>2.9172995427563804E-2</v>
      </c>
      <c r="CD44">
        <v>8.0187587763705057</v>
      </c>
      <c r="CE44">
        <v>5.2330109594668084</v>
      </c>
      <c r="CH44">
        <v>1.7981872966230164</v>
      </c>
      <c r="CI44">
        <v>8.7518986282691419E-2</v>
      </c>
      <c r="CJ44">
        <v>4083.2186642694278</v>
      </c>
      <c r="CM44">
        <v>1.7981872966230164</v>
      </c>
      <c r="CN44">
        <v>8.7518986282691419E-2</v>
      </c>
      <c r="CO44">
        <v>3949.08349759263</v>
      </c>
      <c r="CQ44">
        <v>96034.998687920714</v>
      </c>
      <c r="CR44">
        <v>91.096719648044029</v>
      </c>
      <c r="CS44" s="9">
        <v>781.05918622488196</v>
      </c>
    </row>
    <row r="45" spans="1:97" x14ac:dyDescent="0.3">
      <c r="A45" t="s">
        <v>241</v>
      </c>
      <c r="C45" s="43">
        <v>659.39567605118077</v>
      </c>
      <c r="D45" s="1">
        <v>3.480836002907592</v>
      </c>
      <c r="E45">
        <v>33.990989005599999</v>
      </c>
      <c r="F45">
        <v>1.6448860000000001</v>
      </c>
      <c r="G45">
        <v>20.626527898500001</v>
      </c>
      <c r="H45">
        <v>22.546810790399999</v>
      </c>
      <c r="I45">
        <v>7.0599000000000009E-2</v>
      </c>
      <c r="J45">
        <v>6.437538</v>
      </c>
      <c r="K45">
        <v>8.0800000000000004E-3</v>
      </c>
      <c r="L45">
        <v>0</v>
      </c>
      <c r="M45">
        <v>9.5589429999999993</v>
      </c>
      <c r="O45">
        <v>61.620547520000002</v>
      </c>
      <c r="P45">
        <v>0</v>
      </c>
      <c r="Q45">
        <v>22.795954080000001</v>
      </c>
      <c r="R45">
        <v>2.1142799999999996E-3</v>
      </c>
      <c r="S45">
        <v>0</v>
      </c>
      <c r="T45">
        <v>2.3300000000000001E-2</v>
      </c>
      <c r="U45">
        <v>4.9104999999999999</v>
      </c>
      <c r="V45">
        <v>8.6539999999999999</v>
      </c>
      <c r="W45">
        <v>0.19270000000000001</v>
      </c>
      <c r="Y45">
        <v>36.061238159999995</v>
      </c>
      <c r="Z45">
        <v>0</v>
      </c>
      <c r="AA45">
        <v>20.749989720000002</v>
      </c>
      <c r="AB45">
        <v>37.176593399999994</v>
      </c>
      <c r="AC45">
        <v>2.4912000000000001</v>
      </c>
      <c r="AD45">
        <v>2.3996</v>
      </c>
      <c r="AE45">
        <v>0.91459999999999997</v>
      </c>
      <c r="AF45">
        <v>0</v>
      </c>
      <c r="AG45">
        <v>0</v>
      </c>
      <c r="AI45">
        <v>4.6695597325143883</v>
      </c>
      <c r="AJ45">
        <v>2.7102947768231194</v>
      </c>
      <c r="AK45">
        <v>4.9194621540379009</v>
      </c>
      <c r="AM45">
        <v>1.4653995156816868</v>
      </c>
      <c r="AN45">
        <v>0.74583589437707076</v>
      </c>
      <c r="AO45">
        <v>0.53095446585691963</v>
      </c>
      <c r="AP45">
        <v>9.6156845498137966E-2</v>
      </c>
      <c r="AR45">
        <v>0.23733094796816415</v>
      </c>
      <c r="AS45">
        <v>0.75686574480476532</v>
      </c>
      <c r="AT45">
        <v>1.1089086659599455E-2</v>
      </c>
      <c r="AV45">
        <v>2.5455533505834</v>
      </c>
      <c r="AW45">
        <v>0.29288964442664689</v>
      </c>
      <c r="AX45">
        <v>8.0234463189860161E-2</v>
      </c>
      <c r="AY45">
        <v>0.17276284219403304</v>
      </c>
      <c r="BA45">
        <v>0.8189473942766603</v>
      </c>
      <c r="BB45">
        <v>9.7141786099175606E-2</v>
      </c>
      <c r="BC45">
        <v>2.6611111759274171E-2</v>
      </c>
      <c r="BD45">
        <v>5.729970786489004E-2</v>
      </c>
      <c r="BF45">
        <v>-2.4016080157343148E-2</v>
      </c>
      <c r="BG45">
        <v>1.7252231115179241E-3</v>
      </c>
      <c r="BH45">
        <v>13.008065495313499</v>
      </c>
      <c r="BJ45">
        <v>-3.5666616961490005</v>
      </c>
      <c r="BK45">
        <v>2.0995406961730863E-2</v>
      </c>
      <c r="BL45">
        <v>8563.7887784688755</v>
      </c>
      <c r="BN45">
        <v>-0.69265744916032956</v>
      </c>
      <c r="BO45">
        <v>2.9220540999241137E-2</v>
      </c>
      <c r="BP45">
        <v>2073.5237637188989</v>
      </c>
      <c r="BR45">
        <v>0.23608306495903528</v>
      </c>
      <c r="BS45">
        <v>0.7528861546534622</v>
      </c>
      <c r="BT45">
        <v>1.1030780387502451E-2</v>
      </c>
      <c r="BU45">
        <v>8.5540694836367531E-2</v>
      </c>
      <c r="BV45">
        <v>-8.3385426604080711E-3</v>
      </c>
      <c r="BW45">
        <v>10485.037966524755</v>
      </c>
      <c r="BY45">
        <v>0.51628629604199783</v>
      </c>
      <c r="BZ45">
        <v>0.26277124241028627</v>
      </c>
      <c r="CA45">
        <v>0.18706469574388176</v>
      </c>
      <c r="CB45">
        <v>3.3877765803834239E-2</v>
      </c>
      <c r="CD45">
        <v>9.6083451065370404</v>
      </c>
      <c r="CE45">
        <v>5.2389332147771661</v>
      </c>
      <c r="CH45">
        <v>1.775978528125207</v>
      </c>
      <c r="CI45">
        <v>0.10163329741150272</v>
      </c>
      <c r="CJ45">
        <v>3054.6665122243726</v>
      </c>
      <c r="CM45">
        <v>1.775978528125207</v>
      </c>
      <c r="CN45">
        <v>0.10163329741150272</v>
      </c>
      <c r="CO45">
        <v>3907.0054935908115</v>
      </c>
      <c r="CQ45">
        <v>100960.85843830879</v>
      </c>
      <c r="CR45">
        <v>108.26371407974634</v>
      </c>
      <c r="CS45" s="9">
        <v>659.39567605118077</v>
      </c>
    </row>
    <row r="46" spans="1:97" x14ac:dyDescent="0.3">
      <c r="A46" t="s">
        <v>242</v>
      </c>
      <c r="C46" s="43">
        <v>706.02463325022188</v>
      </c>
      <c r="D46" s="1">
        <v>3.6114350764608418</v>
      </c>
      <c r="E46">
        <v>34.1181463088</v>
      </c>
      <c r="F46">
        <v>1.408344</v>
      </c>
      <c r="G46">
        <v>20.502128127600002</v>
      </c>
      <c r="H46">
        <v>22.892545910399999</v>
      </c>
      <c r="I46">
        <v>0.10312099999999999</v>
      </c>
      <c r="J46">
        <v>6.3566370000000001</v>
      </c>
      <c r="K46">
        <v>0</v>
      </c>
      <c r="L46">
        <v>0</v>
      </c>
      <c r="M46">
        <v>9.4438030000000008</v>
      </c>
      <c r="O46">
        <v>61.527805999999998</v>
      </c>
      <c r="P46">
        <v>0</v>
      </c>
      <c r="Q46">
        <v>22.652175</v>
      </c>
      <c r="R46">
        <v>3.0203999999999995E-2</v>
      </c>
      <c r="S46">
        <v>8.8999999999999999E-3</v>
      </c>
      <c r="T46">
        <v>0.10199999999999999</v>
      </c>
      <c r="U46">
        <v>4.8597000000000001</v>
      </c>
      <c r="V46">
        <v>8.7493999999999996</v>
      </c>
      <c r="W46">
        <v>0.183</v>
      </c>
      <c r="Y46">
        <v>36.40558128</v>
      </c>
      <c r="Z46">
        <v>3.8399999999999997E-2</v>
      </c>
      <c r="AA46">
        <v>20.792107830000003</v>
      </c>
      <c r="AB46">
        <v>37.113970440000003</v>
      </c>
      <c r="AC46">
        <v>1.9535</v>
      </c>
      <c r="AD46">
        <v>2.907</v>
      </c>
      <c r="AE46">
        <v>0.90110000000000001</v>
      </c>
      <c r="AF46">
        <v>0</v>
      </c>
      <c r="AG46">
        <v>0</v>
      </c>
      <c r="AI46">
        <v>4.6764148606274114</v>
      </c>
      <c r="AJ46">
        <v>2.7142654413352196</v>
      </c>
      <c r="AK46">
        <v>4.8843017429452278</v>
      </c>
      <c r="AM46">
        <v>1.4900543644913291</v>
      </c>
      <c r="AN46">
        <v>0.73754408279031691</v>
      </c>
      <c r="AO46">
        <v>0.53609177765092397</v>
      </c>
      <c r="AP46">
        <v>8.2449921762413197E-2</v>
      </c>
      <c r="AR46">
        <v>0.23521981698967442</v>
      </c>
      <c r="AS46">
        <v>0.76633033938651385</v>
      </c>
      <c r="AT46">
        <v>1.0546319923655892E-2</v>
      </c>
      <c r="AV46">
        <v>2.5231024868011436</v>
      </c>
      <c r="AW46">
        <v>0.35228573472726993</v>
      </c>
      <c r="AX46">
        <v>7.8485170506620225E-2</v>
      </c>
      <c r="AY46">
        <v>0.13450549363656039</v>
      </c>
      <c r="BA46">
        <v>0.81236795526641992</v>
      </c>
      <c r="BB46">
        <v>0.1169341102325024</v>
      </c>
      <c r="BC46">
        <v>2.6051561771988641E-2</v>
      </c>
      <c r="BD46">
        <v>4.4646372729089105E-2</v>
      </c>
      <c r="BF46">
        <v>-7.9749477365339466E-2</v>
      </c>
      <c r="BG46">
        <v>2.1697042425558397E-3</v>
      </c>
      <c r="BH46">
        <v>100.7067205141807</v>
      </c>
      <c r="BJ46">
        <v>-2.9475885227843026</v>
      </c>
      <c r="BK46">
        <v>1.8356991665621304E-2</v>
      </c>
      <c r="BL46">
        <v>7496.3639995640215</v>
      </c>
      <c r="BN46">
        <v>-0.77721657142925094</v>
      </c>
      <c r="BO46">
        <v>2.5913323905207397E-2</v>
      </c>
      <c r="BP46">
        <v>2479.0315648813125</v>
      </c>
      <c r="BR46">
        <v>0.23240849316027859</v>
      </c>
      <c r="BS46">
        <v>0.75717123548158694</v>
      </c>
      <c r="BT46">
        <v>1.0420271358134274E-2</v>
      </c>
      <c r="BU46">
        <v>8.1266276304406776E-2</v>
      </c>
      <c r="BV46">
        <v>-7.9884357262866405E-3</v>
      </c>
      <c r="BW46">
        <v>10496.583686301545</v>
      </c>
      <c r="BY46">
        <v>0.52353513449491296</v>
      </c>
      <c r="BZ46">
        <v>0.25913835748628666</v>
      </c>
      <c r="CA46">
        <v>0.18835747715144971</v>
      </c>
      <c r="CB46">
        <v>2.8969030867350767E-2</v>
      </c>
      <c r="CD46">
        <v>8.9872594215545583</v>
      </c>
      <c r="CE46">
        <v>5.2819571900435811</v>
      </c>
      <c r="CH46">
        <v>1.7829480444892498</v>
      </c>
      <c r="CI46">
        <v>8.6907092602052302E-2</v>
      </c>
      <c r="CJ46">
        <v>3395.1443673636272</v>
      </c>
      <c r="CM46">
        <v>1.7829480444892498</v>
      </c>
      <c r="CN46">
        <v>8.6907092602052302E-2</v>
      </c>
      <c r="CO46">
        <v>3827.7257855580565</v>
      </c>
      <c r="CQ46">
        <v>98330.94927979105</v>
      </c>
      <c r="CR46">
        <v>100.42228009256772</v>
      </c>
      <c r="CS46" s="9">
        <v>706.02463325022188</v>
      </c>
    </row>
    <row r="47" spans="1:97" x14ac:dyDescent="0.3">
      <c r="A47" s="9" t="s">
        <v>329</v>
      </c>
      <c r="C47" s="44">
        <f>AVERAGE(C41:C46)</f>
        <v>706.48079458240591</v>
      </c>
      <c r="D47" s="18">
        <f>AVERAGE(D41:D46)</f>
        <v>3.8505568805762334</v>
      </c>
      <c r="CS47"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Information sheet</vt:lpstr>
      <vt:lpstr>Appendix 1</vt:lpstr>
      <vt:lpstr>Appendix 2</vt:lpstr>
      <vt:lpstr>Appendix 3</vt:lpstr>
      <vt:lpstr>Appendix 4</vt:lpstr>
      <vt:lpstr>Appendix 5</vt:lpstr>
      <vt:lpstr>Appendix 6</vt:lpstr>
      <vt:lpstr>'Information sheet'!_Hlk199760552</vt:lpstr>
      <vt:lpstr>'Appendix 4'!Crd_comp_1</vt:lpstr>
    </vt:vector>
  </TitlesOfParts>
  <Company>Geological Survey of Finland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Al-Ani Thair</dc:creator>
  <cp:lastModifiedBy>Al-Ani Thair (GTK)</cp:lastModifiedBy>
  <dcterms:created xsi:type="dcterms:W3CDTF">2020-03-05T09:14:01Z</dcterms:created>
  <dcterms:modified xsi:type="dcterms:W3CDTF">2025-09-16T05:30:33Z</dcterms:modified>
</cp:coreProperties>
</file>